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Definiciones" sheetId="2" state="visible" r:id="rId2"/>
    <sheet xmlns:r="http://schemas.openxmlformats.org/officeDocument/2006/relationships" name="Ejemplo" sheetId="3" state="visible" r:id="rId3"/>
    <sheet xmlns:r="http://schemas.openxmlformats.org/officeDocument/2006/relationships" name="Planilla en blanco" sheetId="4" state="visible" r:id="rId4"/>
    <sheet xmlns:r="http://schemas.openxmlformats.org/officeDocument/2006/relationships" name="Profesionales (ejemplo)" sheetId="5" state="visible" r:id="rId5"/>
    <sheet xmlns:r="http://schemas.openxmlformats.org/officeDocument/2006/relationships" name="Profesionales (en blanco)" sheetId="6" state="visible" r:id="rId6"/>
  </sheets>
  <definedNames/>
  <calcPr calcId="124519" fullCalcOnLoad="1"/>
</workbook>
</file>

<file path=xl/styles.xml><?xml version="1.0" encoding="utf-8"?>
<styleSheet xmlns="http://schemas.openxmlformats.org/spreadsheetml/2006/main">
  <numFmts count="6">
    <numFmt numFmtId="164" formatCode="&quot;$&quot;#,##0"/>
    <numFmt numFmtId="165" formatCode="0.0%"/>
    <numFmt numFmtId="166" formatCode="+0.0%;-0.0%;0.0%"/>
    <numFmt numFmtId="167" formatCode="+#,##0;-#,##0;0"/>
    <numFmt numFmtId="168" formatCode="+0.0&quot; pp&quot;;-0.0&quot; pp&quot;;0.0&quot; pp&quot;"/>
    <numFmt numFmtId="169" formatCode="+&quot;$&quot;#,##0;-&quot;$&quot;#,##0;&quot;$&quot;0"/>
  </numFmts>
  <fonts count="12">
    <font>
      <name val="Calibri"/>
      <family val="2"/>
      <color theme="1"/>
      <sz val="11"/>
      <scheme val="minor"/>
    </font>
    <font>
      <name val="Calibri"/>
      <b val="1"/>
      <color rgb="0017324D"/>
      <sz val="18"/>
    </font>
    <font>
      <name val="Calibri"/>
      <color rgb="001E293B"/>
      <sz val="11"/>
    </font>
    <font>
      <name val="Calibri"/>
      <color rgb="007C4A00"/>
      <sz val="10.5"/>
    </font>
    <font>
      <name val="Calibri"/>
      <b val="1"/>
      <color rgb="00FFFFFF"/>
      <sz val="13"/>
    </font>
    <font>
      <name val="Calibri"/>
      <i val="1"/>
      <color rgb="00475569"/>
      <sz val="10"/>
    </font>
    <font>
      <name val="Calibri"/>
      <b val="1"/>
      <color rgb="0017324D"/>
      <sz val="16"/>
    </font>
    <font>
      <name val="Calibri"/>
      <color rgb="007C4A00"/>
      <sz val="10"/>
    </font>
    <font>
      <name val="Calibri"/>
      <b val="1"/>
      <color rgb="00FFFFFF"/>
      <sz val="10"/>
    </font>
    <font>
      <name val="Calibri"/>
      <b val="1"/>
      <color rgb="001E293B"/>
      <sz val="11"/>
    </font>
    <font>
      <name val="Calibri"/>
      <color rgb="007C4A00"/>
      <sz val="11"/>
    </font>
    <font>
      <name val="Calibri"/>
      <b val="1"/>
      <color rgb="00FFFFFF"/>
      <sz val="12"/>
    </font>
  </fonts>
  <fills count="9">
    <fill>
      <patternFill/>
    </fill>
    <fill>
      <patternFill patternType="gray125"/>
    </fill>
    <fill>
      <patternFill patternType="solid">
        <fgColor rgb="00FFF4E5"/>
        <bgColor rgb="00FFF4E5"/>
      </patternFill>
    </fill>
    <fill>
      <patternFill patternType="solid">
        <fgColor rgb="0017324D"/>
        <bgColor rgb="0017324D"/>
      </patternFill>
    </fill>
    <fill>
      <patternFill patternType="solid">
        <fgColor rgb="000057C2"/>
        <bgColor rgb="000057C2"/>
      </patternFill>
    </fill>
    <fill>
      <patternFill patternType="solid">
        <fgColor rgb="00FFF6CC"/>
        <bgColor rgb="00FFF6CC"/>
      </patternFill>
    </fill>
    <fill>
      <patternFill patternType="solid">
        <fgColor rgb="00F1F5F9"/>
        <bgColor rgb="00F1F5F9"/>
      </patternFill>
    </fill>
    <fill>
      <patternFill patternType="solid">
        <fgColor rgb="00FFFFFF"/>
        <bgColor rgb="00FFFFFF"/>
      </patternFill>
    </fill>
    <fill>
      <patternFill patternType="solid">
        <fgColor rgb="00E2E8F0"/>
        <bgColor rgb="00E2E8F0"/>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4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3"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center"/>
    </xf>
    <xf numFmtId="0" fontId="7" fillId="2" borderId="0" applyAlignment="1" pivotButton="0" quotePrefix="0" xfId="0">
      <alignment vertical="center" wrapText="1"/>
    </xf>
    <xf numFmtId="0" fontId="8" fillId="4" borderId="1" applyAlignment="1" pivotButton="0" quotePrefix="0" xfId="0">
      <alignment horizontal="center" vertical="center" wrapText="1"/>
    </xf>
    <xf numFmtId="0" fontId="9" fillId="0" borderId="1" applyAlignment="1" pivotButton="0" quotePrefix="0" xfId="0">
      <alignment vertical="top" wrapText="1"/>
    </xf>
    <xf numFmtId="0" fontId="2" fillId="0" borderId="1" applyAlignment="1" pivotButton="0" quotePrefix="0" xfId="0">
      <alignment vertical="top" wrapText="1"/>
    </xf>
    <xf numFmtId="0" fontId="10" fillId="2" borderId="0" applyAlignment="1" pivotButton="0" quotePrefix="0" xfId="0">
      <alignment vertical="center" wrapText="1"/>
    </xf>
    <xf numFmtId="0" fontId="11" fillId="3" borderId="0" applyAlignment="1" pivotButton="0" quotePrefix="0" xfId="0">
      <alignment vertical="center"/>
    </xf>
    <xf numFmtId="0" fontId="0" fillId="3" borderId="0" pivotButton="0" quotePrefix="0" xfId="0"/>
    <xf numFmtId="0" fontId="2" fillId="5" borderId="1" applyAlignment="1" pivotButton="0" quotePrefix="0" xfId="0">
      <alignment horizontal="left" vertical="center"/>
    </xf>
    <xf numFmtId="3" fontId="2" fillId="5" borderId="1" applyAlignment="1" pivotButton="0" quotePrefix="0" xfId="0">
      <alignment horizontal="right" vertical="center"/>
    </xf>
    <xf numFmtId="164" fontId="2" fillId="5" borderId="1" applyAlignment="1" pivotButton="0" quotePrefix="0" xfId="0">
      <alignment horizontal="right" vertical="center"/>
    </xf>
    <xf numFmtId="0" fontId="2" fillId="6" borderId="1" applyAlignment="1" pivotButton="0" quotePrefix="0" xfId="0">
      <alignment horizontal="left" vertical="center"/>
    </xf>
    <xf numFmtId="3" fontId="2" fillId="6" borderId="1" applyAlignment="1" pivotButton="0" quotePrefix="0" xfId="0">
      <alignment horizontal="right" vertical="center"/>
    </xf>
    <xf numFmtId="165" fontId="2" fillId="6" borderId="1" applyAlignment="1" pivotButton="0" quotePrefix="0" xfId="0">
      <alignment horizontal="right" vertical="center"/>
    </xf>
    <xf numFmtId="164" fontId="2" fillId="6" borderId="1" applyAlignment="1" pivotButton="0" quotePrefix="0" xfId="0">
      <alignment horizontal="right" vertical="center"/>
    </xf>
    <xf numFmtId="166" fontId="2" fillId="6" borderId="1" applyAlignment="1" pivotButton="0" quotePrefix="0" xfId="0">
      <alignment horizontal="right" vertical="center"/>
    </xf>
    <xf numFmtId="0" fontId="9" fillId="0" borderId="0" applyAlignment="1" pivotButton="0" quotePrefix="0" xfId="0">
      <alignment horizontal="right" vertical="center"/>
    </xf>
    <xf numFmtId="0" fontId="9" fillId="5" borderId="1" applyAlignment="1" pivotButton="0" quotePrefix="0" xfId="0">
      <alignment vertical="center"/>
    </xf>
    <xf numFmtId="0" fontId="2" fillId="7" borderId="1" applyAlignment="1" pivotButton="0" quotePrefix="0" xfId="0">
      <alignment vertical="center"/>
    </xf>
    <xf numFmtId="3" fontId="2" fillId="0" borderId="1" applyAlignment="1" pivotButton="0" quotePrefix="0" xfId="0">
      <alignment horizontal="right" vertical="center"/>
    </xf>
    <xf numFmtId="167" fontId="2" fillId="0" borderId="1" applyAlignment="1" pivotButton="0" quotePrefix="0" xfId="0">
      <alignment horizontal="right" vertical="center"/>
    </xf>
    <xf numFmtId="166" fontId="2" fillId="0" borderId="1" applyAlignment="1" pivotButton="0" quotePrefix="0" xfId="0">
      <alignment horizontal="right" vertical="center"/>
    </xf>
    <xf numFmtId="165" fontId="2" fillId="0" borderId="1" applyAlignment="1" pivotButton="0" quotePrefix="0" xfId="0">
      <alignment horizontal="right" vertical="center"/>
    </xf>
    <xf numFmtId="168" fontId="2" fillId="0" borderId="1" applyAlignment="1" pivotButton="0" quotePrefix="0" xfId="0">
      <alignment horizontal="right" vertical="center"/>
    </xf>
    <xf numFmtId="0" fontId="2" fillId="0" borderId="1" applyAlignment="1" pivotButton="0" quotePrefix="0" xfId="0">
      <alignment horizontal="right" vertical="center"/>
    </xf>
    <xf numFmtId="164" fontId="2" fillId="0" borderId="1" applyAlignment="1" pivotButton="0" quotePrefix="0" xfId="0">
      <alignment horizontal="right" vertical="center"/>
    </xf>
    <xf numFmtId="169" fontId="2" fillId="0" borderId="1" applyAlignment="1" pivotButton="0" quotePrefix="0" xfId="0">
      <alignment horizontal="right" vertical="center"/>
    </xf>
    <xf numFmtId="0" fontId="5" fillId="0" borderId="0" applyAlignment="1" pivotButton="0" quotePrefix="0" xfId="0">
      <alignment vertical="center" wrapText="1"/>
    </xf>
    <xf numFmtId="0" fontId="5" fillId="0" borderId="0" applyAlignment="1" pivotButton="0" quotePrefix="0" xfId="0">
      <alignment vertical="center"/>
    </xf>
    <xf numFmtId="0" fontId="9" fillId="8" borderId="1" applyAlignment="1" pivotButton="0" quotePrefix="0" xfId="0">
      <alignment vertical="center"/>
    </xf>
    <xf numFmtId="3" fontId="9" fillId="8" borderId="1" applyAlignment="1" pivotButton="0" quotePrefix="0" xfId="0">
      <alignment horizontal="right" vertical="center"/>
    </xf>
    <xf numFmtId="164" fontId="9" fillId="8" borderId="1" applyAlignment="1" pivotButton="0" quotePrefix="0" xfId="0">
      <alignment horizontal="right" vertical="center"/>
    </xf>
    <xf numFmtId="165" fontId="9" fillId="8" borderId="1" applyAlignment="1" pivotButton="0" quotePrefix="0" xfId="0">
      <alignment horizontal="right" vertical="center"/>
    </xf>
    <xf numFmtId="0" fontId="2" fillId="0" borderId="0" applyAlignment="1" pivotButton="0" quotePrefix="0" xfId="0">
      <alignment vertical="center" wrapText="1"/>
    </xf>
    <xf numFmtId="0" fontId="9" fillId="0" borderId="0" applyAlignment="1" pivotButton="0" quotePrefix="0" xfId="0">
      <alignment vertical="center"/>
    </xf>
    <xf numFmtId="164" fontId="9" fillId="6" borderId="1" applyAlignment="1" pivotButton="0" quotePrefix="0" xfId="0">
      <alignment horizontal="right" vertical="center"/>
    </xf>
  </cellXfs>
  <cellStyles count="1">
    <cellStyle name="Normal" xfId="0" builtinId="0" hidden="0"/>
  </cellStyles>
  <dxfs count="2">
    <dxf>
      <font>
        <color rgb="00F1F5F9"/>
      </font>
    </dxf>
    <dxf>
      <font>
        <b val="1"/>
        <color rgb="00B91C1C"/>
      </font>
      <fill>
        <patternFill patternType="solid">
          <fgColor rgb="00FEE2E2"/>
          <b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Ausentismo</a:t>
            </a:r>
          </a:p>
        </rich>
      </tx>
    </title>
    <plotArea>
      <lineChart>
        <grouping val="standard"/>
        <ser>
          <idx val="0"/>
          <order val="0"/>
          <tx>
            <v>Ausentismo</v>
          </tx>
          <spPr>
            <a:ln xmlns:a="http://schemas.openxmlformats.org/drawingml/2006/main">
              <a:prstDash val="solid"/>
            </a:ln>
          </spPr>
          <marker>
            <symbol val="circle"/>
            <spPr>
              <a:ln xmlns:a="http://schemas.openxmlformats.org/drawingml/2006/main">
                <a:prstDash val="solid"/>
              </a:ln>
            </spPr>
          </marker>
          <cat>
            <numRef>
              <f>'Ejemplo'!$B$16:$B$21</f>
            </numRef>
          </cat>
          <val>
            <numRef>
              <f>'Ejemplo'!$E$16:$E$21</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 de turnos</a:t>
                </a:r>
              </a:p>
            </rich>
          </tx>
        </title>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Cobros netos, egresos y movimiento neto de caja</a:t>
            </a:r>
          </a:p>
        </rich>
      </tx>
    </title>
    <plotArea>
      <barChart>
        <barDir val="col"/>
        <grouping val="clustered"/>
        <ser>
          <idx val="0"/>
          <order val="0"/>
          <tx>
            <v>Cobros netos</v>
          </tx>
          <spPr>
            <a:ln xmlns:a="http://schemas.openxmlformats.org/drawingml/2006/main">
              <a:prstDash val="solid"/>
            </a:ln>
          </spPr>
          <cat>
            <numRef>
              <f>'Ejemplo'!$B$16:$B$21</f>
            </numRef>
          </cat>
          <val>
            <numRef>
              <f>'Ejemplo'!$G$16:$G$21</f>
            </numRef>
          </val>
        </ser>
        <ser>
          <idx val="1"/>
          <order val="1"/>
          <tx>
            <v>Egresos</v>
          </tx>
          <spPr>
            <a:ln xmlns:a="http://schemas.openxmlformats.org/drawingml/2006/main">
              <a:prstDash val="solid"/>
            </a:ln>
          </spPr>
          <cat>
            <numRef>
              <f>'Ejemplo'!$B$16:$B$21</f>
            </numRef>
          </cat>
          <val>
            <numRef>
              <f>'Ejemplo'!$I$7:$I$12</f>
            </numRef>
          </val>
        </ser>
        <ser>
          <idx val="2"/>
          <order val="2"/>
          <tx>
            <v>Movimiento neto de caja</v>
          </tx>
          <spPr>
            <a:ln xmlns:a="http://schemas.openxmlformats.org/drawingml/2006/main">
              <a:prstDash val="solid"/>
            </a:ln>
          </spPr>
          <cat>
            <numRef>
              <f>'Ejemplo'!$B$16:$B$21</f>
            </numRef>
          </cat>
          <val>
            <numRef>
              <f>'Ejemplo'!$H$16:$H$21</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Pesos</a:t>
                </a:r>
              </a:p>
            </rich>
          </tx>
        </title>
        <numFmt formatCode="&quot;$&quot;#,##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Por turno atendido: cobros netos y producción</a:t>
            </a:r>
          </a:p>
        </rich>
      </tx>
    </title>
    <plotArea>
      <lineChart>
        <grouping val="standard"/>
        <ser>
          <idx val="0"/>
          <order val="0"/>
          <tx>
            <v>Cobros netos por turno atendido</v>
          </tx>
          <spPr>
            <a:ln xmlns:a="http://schemas.openxmlformats.org/drawingml/2006/main">
              <a:prstDash val="solid"/>
            </a:ln>
          </spPr>
          <marker>
            <symbol val="circle"/>
            <spPr>
              <a:ln xmlns:a="http://schemas.openxmlformats.org/drawingml/2006/main">
                <a:prstDash val="solid"/>
              </a:ln>
            </spPr>
          </marker>
          <cat>
            <numRef>
              <f>'Ejemplo'!$B$16:$B$21</f>
            </numRef>
          </cat>
          <val>
            <numRef>
              <f>'Ejemplo'!$I$16:$I$21</f>
            </numRef>
          </val>
        </ser>
        <ser>
          <idx val="1"/>
          <order val="1"/>
          <tx>
            <v>Producción por turno atendido</v>
          </tx>
          <spPr>
            <a:ln xmlns:a="http://schemas.openxmlformats.org/drawingml/2006/main">
              <a:prstDash val="solid"/>
            </a:ln>
          </spPr>
          <marker>
            <symbol val="circle"/>
            <spPr>
              <a:ln xmlns:a="http://schemas.openxmlformats.org/drawingml/2006/main">
                <a:prstDash val="solid"/>
              </a:ln>
            </spPr>
          </marker>
          <cat>
            <numRef>
              <f>'Ejemplo'!$B$16:$B$21</f>
            </numRef>
          </cat>
          <val>
            <numRef>
              <f>'Ejemplo'!$J$16:$J$21</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Pesos por turno</a:t>
                </a:r>
              </a:p>
            </rich>
          </tx>
        </title>
        <numFmt formatCode="&quot;$&quot;#,##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Conversión de presupuestos (cohorte a 30 días)</a:t>
            </a:r>
          </a:p>
        </rich>
      </tx>
    </title>
    <plotArea>
      <lineChart>
        <grouping val="standard"/>
        <ser>
          <idx val="0"/>
          <order val="0"/>
          <tx>
            <v>Conversión de cohorte</v>
          </tx>
          <spPr>
            <a:ln xmlns:a="http://schemas.openxmlformats.org/drawingml/2006/main">
              <a:prstDash val="solid"/>
            </a:ln>
          </spPr>
          <marker>
            <symbol val="circle"/>
            <spPr>
              <a:ln xmlns:a="http://schemas.openxmlformats.org/drawingml/2006/main">
                <a:prstDash val="solid"/>
              </a:ln>
            </spPr>
          </marker>
          <cat>
            <numRef>
              <f>'Ejemplo'!$B$16:$B$21</f>
            </numRef>
          </cat>
          <val>
            <numRef>
              <f>'Ejemplo'!$L$16:$L$21</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 de emitidos</a:t>
                </a:r>
              </a:p>
            </rich>
          </tx>
        </title>
        <numFmt formatCode="0%" sourceLinked="0"/>
        <majorTickMark val="none"/>
        <minorTickMark val="none"/>
        <crossAx val="10"/>
      </valAx>
    </plotArea>
    <legend>
      <legendPos val="b"/>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Ausentismo</a:t>
            </a:r>
          </a:p>
        </rich>
      </tx>
    </title>
    <plotArea>
      <lineChart>
        <grouping val="standard"/>
        <ser>
          <idx val="0"/>
          <order val="0"/>
          <tx>
            <v>Ausentismo</v>
          </tx>
          <spPr>
            <a:ln xmlns:a="http://schemas.openxmlformats.org/drawingml/2006/main">
              <a:prstDash val="solid"/>
            </a:ln>
          </spPr>
          <marker>
            <symbol val="circle"/>
            <spPr>
              <a:ln xmlns:a="http://schemas.openxmlformats.org/drawingml/2006/main">
                <a:prstDash val="solid"/>
              </a:ln>
            </spPr>
          </marker>
          <cat>
            <numRef>
              <f>'Planilla en blanco'!$B$22:$B$33</f>
            </numRef>
          </cat>
          <val>
            <numRef>
              <f>'Planilla en blanco'!$E$22:$E$33</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 de turnos</a:t>
                </a:r>
              </a:p>
            </rich>
          </tx>
        </title>
        <numFmt formatCode="0%" sourceLinked="0"/>
        <majorTickMark val="none"/>
        <minorTickMark val="none"/>
        <crossAx val="10"/>
      </valAx>
    </plotArea>
    <legend>
      <legendPos val="b"/>
    </legend>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Cobros netos, egresos y movimiento neto de caja</a:t>
            </a:r>
          </a:p>
        </rich>
      </tx>
    </title>
    <plotArea>
      <barChart>
        <barDir val="col"/>
        <grouping val="clustered"/>
        <ser>
          <idx val="0"/>
          <order val="0"/>
          <tx>
            <v>Cobros netos</v>
          </tx>
          <spPr>
            <a:ln xmlns:a="http://schemas.openxmlformats.org/drawingml/2006/main">
              <a:prstDash val="solid"/>
            </a:ln>
          </spPr>
          <cat>
            <numRef>
              <f>'Planilla en blanco'!$B$22:$B$33</f>
            </numRef>
          </cat>
          <val>
            <numRef>
              <f>'Planilla en blanco'!$G$22:$G$33</f>
            </numRef>
          </val>
        </ser>
        <ser>
          <idx val="1"/>
          <order val="1"/>
          <tx>
            <v>Egresos</v>
          </tx>
          <spPr>
            <a:ln xmlns:a="http://schemas.openxmlformats.org/drawingml/2006/main">
              <a:prstDash val="solid"/>
            </a:ln>
          </spPr>
          <cat>
            <numRef>
              <f>'Planilla en blanco'!$B$22:$B$33</f>
            </numRef>
          </cat>
          <val>
            <numRef>
              <f>'Planilla en blanco'!$I$7:$I$18</f>
            </numRef>
          </val>
        </ser>
        <ser>
          <idx val="2"/>
          <order val="2"/>
          <tx>
            <v>Movimiento neto de caja</v>
          </tx>
          <spPr>
            <a:ln xmlns:a="http://schemas.openxmlformats.org/drawingml/2006/main">
              <a:prstDash val="solid"/>
            </a:ln>
          </spPr>
          <cat>
            <numRef>
              <f>'Planilla en blanco'!$B$22:$B$33</f>
            </numRef>
          </cat>
          <val>
            <numRef>
              <f>'Planilla en blanco'!$H$22:$H$33</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Pesos</a:t>
                </a:r>
              </a:p>
            </rich>
          </tx>
        </title>
        <numFmt formatCode="&quot;$&quot;#,##0" sourceLinked="0"/>
        <majorTickMark val="none"/>
        <minorTickMark val="none"/>
        <crossAx val="10"/>
      </valAx>
    </plotArea>
    <legend>
      <legendPos val="b"/>
    </legend>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Por turno atendido: cobros netos y producción</a:t>
            </a:r>
          </a:p>
        </rich>
      </tx>
    </title>
    <plotArea>
      <lineChart>
        <grouping val="standard"/>
        <ser>
          <idx val="0"/>
          <order val="0"/>
          <tx>
            <v>Cobros netos por turno atendido</v>
          </tx>
          <spPr>
            <a:ln xmlns:a="http://schemas.openxmlformats.org/drawingml/2006/main">
              <a:prstDash val="solid"/>
            </a:ln>
          </spPr>
          <marker>
            <symbol val="circle"/>
            <spPr>
              <a:ln xmlns:a="http://schemas.openxmlformats.org/drawingml/2006/main">
                <a:prstDash val="solid"/>
              </a:ln>
            </spPr>
          </marker>
          <cat>
            <numRef>
              <f>'Planilla en blanco'!$B$22:$B$33</f>
            </numRef>
          </cat>
          <val>
            <numRef>
              <f>'Planilla en blanco'!$I$22:$I$33</f>
            </numRef>
          </val>
        </ser>
        <ser>
          <idx val="1"/>
          <order val="1"/>
          <tx>
            <v>Producción por turno atendido</v>
          </tx>
          <spPr>
            <a:ln xmlns:a="http://schemas.openxmlformats.org/drawingml/2006/main">
              <a:prstDash val="solid"/>
            </a:ln>
          </spPr>
          <marker>
            <symbol val="circle"/>
            <spPr>
              <a:ln xmlns:a="http://schemas.openxmlformats.org/drawingml/2006/main">
                <a:prstDash val="solid"/>
              </a:ln>
            </spPr>
          </marker>
          <cat>
            <numRef>
              <f>'Planilla en blanco'!$B$22:$B$33</f>
            </numRef>
          </cat>
          <val>
            <numRef>
              <f>'Planilla en blanco'!$J$22:$J$33</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Pesos por turno</a:t>
                </a:r>
              </a:p>
            </rich>
          </tx>
        </title>
        <numFmt formatCode="&quot;$&quot;#,##0" sourceLinked="0"/>
        <majorTickMark val="none"/>
        <minorTickMark val="none"/>
        <crossAx val="10"/>
      </valAx>
    </plotArea>
    <legend>
      <legendPos val="b"/>
    </legend>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Conversión de presupuestos (cohorte a 30 días)</a:t>
            </a:r>
          </a:p>
        </rich>
      </tx>
    </title>
    <plotArea>
      <lineChart>
        <grouping val="standard"/>
        <ser>
          <idx val="0"/>
          <order val="0"/>
          <tx>
            <v>Conversión de cohorte</v>
          </tx>
          <spPr>
            <a:ln xmlns:a="http://schemas.openxmlformats.org/drawingml/2006/main">
              <a:prstDash val="solid"/>
            </a:ln>
          </spPr>
          <marker>
            <symbol val="circle"/>
            <spPr>
              <a:ln xmlns:a="http://schemas.openxmlformats.org/drawingml/2006/main">
                <a:prstDash val="solid"/>
              </a:ln>
            </spPr>
          </marker>
          <cat>
            <numRef>
              <f>'Planilla en blanco'!$B$22:$B$33</f>
            </numRef>
          </cat>
          <val>
            <numRef>
              <f>'Planilla en blanco'!$L$22:$L$33</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 de emitidos</a:t>
                </a:r>
              </a:p>
            </rich>
          </tx>
        </title>
        <numFmt formatCode="0%" sourceLinked="0"/>
        <majorTickMark val="none"/>
        <minorTickMark val="none"/>
        <crossAx val="10"/>
      </valAx>
    </plotArea>
    <legend>
      <legendPos val="b"/>
    </legend>
    <plotVisOnly val="1"/>
    <dispBlanksAs val="gap"/>
  </chart>
</chartSpace>
</file>

<file path=xl/charts/chart9.xml><?xml version="1.0" encoding="utf-8"?>
<chartSpace xmlns="http://schemas.openxmlformats.org/drawingml/2006/chart">
  <chart>
    <title>
      <tx>
        <rich>
          <a:bodyPr xmlns:a="http://schemas.openxmlformats.org/drawingml/2006/main"/>
          <a:p xmlns:a="http://schemas.openxmlformats.org/drawingml/2006/main">
            <a:pPr>
              <a:defRPr/>
            </a:pPr>
            <a:r>
              <a:t>Turnos atendidos y ausentes por profesional</a:t>
            </a:r>
          </a:p>
        </rich>
      </tx>
    </title>
    <plotArea>
      <barChart>
        <barDir val="col"/>
        <grouping val="clustered"/>
        <ser>
          <idx val="0"/>
          <order val="0"/>
          <tx>
            <v>Atendidos</v>
          </tx>
          <spPr>
            <a:ln xmlns:a="http://schemas.openxmlformats.org/drawingml/2006/main">
              <a:prstDash val="solid"/>
            </a:ln>
          </spPr>
          <cat>
            <numRef>
              <f>'Profesionales (ejemplo)'!$B$9:$B$11</f>
            </numRef>
          </cat>
          <val>
            <numRef>
              <f>'Profesionales (ejemplo)'!$D$9:$D$11</f>
            </numRef>
          </val>
        </ser>
        <ser>
          <idx val="1"/>
          <order val="1"/>
          <tx>
            <v>Ausentes</v>
          </tx>
          <spPr>
            <a:ln xmlns:a="http://schemas.openxmlformats.org/drawingml/2006/main">
              <a:prstDash val="solid"/>
            </a:ln>
          </spPr>
          <cat>
            <numRef>
              <f>'Profesionales (ejemplo)'!$B$9:$B$11</f>
            </numRef>
          </cat>
          <val>
            <numRef>
              <f>'Profesionales (ejemplo)'!$E$9:$E$11</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Turnos</a:t>
                </a:r>
              </a:p>
            </rich>
          </tx>
        </title>
        <majorTickMark val="none"/>
        <minorTickMark val="none"/>
        <crossAx val="10"/>
      </valAx>
    </plotArea>
    <legend>
      <legendPos val="b"/>
    </legend>
    <plotVisOnly val="1"/>
    <dispBlanksAs val="gap"/>
  </chart>
</chartSpace>
</file>

<file path=xl/charts/chart10.xml><?xml version="1.0" encoding="utf-8"?>
<chartSpace xmlns="http://schemas.openxmlformats.org/drawingml/2006/chart">
  <chart>
    <title>
      <tx>
        <rich>
          <a:bodyPr xmlns:a="http://schemas.openxmlformats.org/drawingml/2006/main"/>
          <a:p xmlns:a="http://schemas.openxmlformats.org/drawingml/2006/main">
            <a:pPr>
              <a:defRPr/>
            </a:pPr>
            <a:r>
              <a:t>Turnos atendidos y ausentes por profesional</a:t>
            </a:r>
          </a:p>
        </rich>
      </tx>
    </title>
    <plotArea>
      <barChart>
        <barDir val="col"/>
        <grouping val="clustered"/>
        <ser>
          <idx val="0"/>
          <order val="0"/>
          <tx>
            <v>Atendidos</v>
          </tx>
          <spPr>
            <a:ln xmlns:a="http://schemas.openxmlformats.org/drawingml/2006/main">
              <a:prstDash val="solid"/>
            </a:ln>
          </spPr>
          <cat>
            <numRef>
              <f>'Profesionales (en blanco)'!$B$9:$B$16</f>
            </numRef>
          </cat>
          <val>
            <numRef>
              <f>'Profesionales (en blanco)'!$D$9:$D$16</f>
            </numRef>
          </val>
        </ser>
        <ser>
          <idx val="1"/>
          <order val="1"/>
          <tx>
            <v>Ausentes</v>
          </tx>
          <spPr>
            <a:ln xmlns:a="http://schemas.openxmlformats.org/drawingml/2006/main">
              <a:prstDash val="solid"/>
            </a:ln>
          </spPr>
          <cat>
            <numRef>
              <f>'Profesionales (en blanco)'!$B$9:$B$16</f>
            </numRef>
          </cat>
          <val>
            <numRef>
              <f>'Profesionales (en blanco)'!$E$9:$E$16</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Turnos</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_rels/drawing2.xml.rels><Relationships xmlns="http://schemas.openxmlformats.org/package/2006/relationships"><Relationship Type="http://schemas.openxmlformats.org/officeDocument/2006/relationships/chart" Target="/xl/charts/chart5.xml" Id="rId1"/><Relationship Type="http://schemas.openxmlformats.org/officeDocument/2006/relationships/chart" Target="/xl/charts/chart6.xml" Id="rId2"/><Relationship Type="http://schemas.openxmlformats.org/officeDocument/2006/relationships/chart" Target="/xl/charts/chart7.xml" Id="rId3"/><Relationship Type="http://schemas.openxmlformats.org/officeDocument/2006/relationships/chart" Target="/xl/charts/chart8.xml" Id="rId4"/></Relationships>
</file>

<file path=xl/drawings/_rels/drawing3.xml.rels><Relationships xmlns="http://schemas.openxmlformats.org/package/2006/relationships"><Relationship Type="http://schemas.openxmlformats.org/officeDocument/2006/relationships/chart" Target="/xl/charts/chart9.xml" Id="rId1"/></Relationships>
</file>

<file path=xl/drawings/_rels/drawing4.xml.rels><Relationships xmlns="http://schemas.openxmlformats.org/package/2006/relationships"><Relationship Type="http://schemas.openxmlformats.org/officeDocument/2006/relationships/chart" Target="/xl/charts/chart10.xml" Id="rId1"/></Relationships>
</file>

<file path=xl/drawings/drawing1.xml><?xml version="1.0" encoding="utf-8"?>
<wsDr xmlns="http://schemas.openxmlformats.org/drawingml/2006/spreadsheetDrawing">
  <oneCellAnchor>
    <from>
      <col>1</col>
      <colOff>0</colOff>
      <row>46</row>
      <rowOff>0</rowOff>
    </from>
    <ext cx="594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46</row>
      <rowOff>0</rowOff>
    </from>
    <ext cx="5940000" cy="2951999"/>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64</row>
      <rowOff>0</rowOff>
    </from>
    <ext cx="5940000" cy="2951999"/>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7</col>
      <colOff>0</colOff>
      <row>64</row>
      <rowOff>0</rowOff>
    </from>
    <ext cx="5940000" cy="2951999"/>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drawings/drawing2.xml><?xml version="1.0" encoding="utf-8"?>
<wsDr xmlns="http://schemas.openxmlformats.org/drawingml/2006/spreadsheetDrawing">
  <oneCellAnchor>
    <from>
      <col>1</col>
      <colOff>0</colOff>
      <row>58</row>
      <rowOff>0</rowOff>
    </from>
    <ext cx="594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58</row>
      <rowOff>0</rowOff>
    </from>
    <ext cx="5940000" cy="2951999"/>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76</row>
      <rowOff>0</rowOff>
    </from>
    <ext cx="5940000" cy="2951999"/>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7</col>
      <colOff>0</colOff>
      <row>76</row>
      <rowOff>0</rowOff>
    </from>
    <ext cx="5940000" cy="2951999"/>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drawings/drawing3.xml><?xml version="1.0" encoding="utf-8"?>
<wsDr xmlns="http://schemas.openxmlformats.org/drawingml/2006/spreadsheetDrawing">
  <oneCellAnchor>
    <from>
      <col>1</col>
      <colOff>0</colOff>
      <row>26</row>
      <rowOff>0</rowOff>
    </from>
    <ext cx="594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1</col>
      <colOff>0</colOff>
      <row>26</row>
      <rowOff>0</rowOff>
    </from>
    <ext cx="594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_rels/sheet6.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tabColor rgb="0017324D"/>
    <outlinePr summaryBelow="1" summaryRight="1"/>
    <pageSetUpPr/>
  </sheetPr>
  <dimension ref="B1:B24"/>
  <sheetViews>
    <sheetView showGridLines="0" workbookViewId="0">
      <selection activeCell="A1" sqref="A1"/>
    </sheetView>
  </sheetViews>
  <sheetFormatPr baseColWidth="8" defaultRowHeight="15"/>
  <cols>
    <col width="2" customWidth="1" min="1" max="1"/>
    <col width="120" customWidth="1" min="2" max="2"/>
  </cols>
  <sheetData>
    <row r="1">
      <c r="B1" s="1" t="inlineStr">
        <is>
          <t>Planilla de indicadores mensuales para consultorios odontológicos</t>
        </is>
      </c>
    </row>
    <row r="2" ht="32" customHeight="1">
      <c r="B2" s="2" t="inlineStr">
        <is>
          <t>Modelo creado por DentalSoft para registrar una vez por mes los indicadores de gestión de un consultorio o clínica odontológica y ver cómo evolucionan. Sirve con cualquier sistema de gestión o en papel; no necesita DentalSoft.</t>
        </is>
      </c>
    </row>
    <row r="3" ht="32" customHeight="1">
      <c r="B3" s="3" t="inlineStr">
        <is>
          <t>Documento de control interno. No es un balance ni un comprobante fiscal y no reemplaza el criterio de tu contador. Los datos de la hoja «Ejemplo» y de «Profesionales (ejemplo)» son ficticios.</t>
        </is>
      </c>
    </row>
    <row r="4">
      <c r="B4" s="2" t="inlineStr"/>
    </row>
    <row r="5">
      <c r="B5" s="4" t="inlineStr">
        <is>
          <t>Cómo usarla</t>
        </is>
      </c>
    </row>
    <row r="6" ht="32" customHeight="1">
      <c r="B6" s="2" t="inlineStr">
        <is>
          <t>1. Trabajá en «Planilla en blanco» (y en «Profesionales (en blanco)»). Dejá «Ejemplo» como referencia de cómo se ve con datos. Para un año nuevo, guardá una copia del archivo.</t>
        </is>
      </c>
    </row>
    <row r="7" ht="32" customHeight="1">
      <c r="B7" s="2" t="inlineStr">
        <is>
          <t>2. Una fila por mes. Escribí el nombre del mes y completá las celdas amarillas del bloque 1. Las columnas marcadas «(opcional)» pueden quedar vacías: los indicadores que dependen de ellas quedan sin valor.</t>
        </is>
      </c>
    </row>
    <row r="8" ht="32" customHeight="1">
      <c r="B8" s="2" t="inlineStr">
        <is>
          <t>3. Cargá los datos con el mes ya cerrado y los registros al día (estado de cada turno, cobros, presupuestos). Corregir un registro viejo cuesta poco ahora y mucho dentro de tres meses.</t>
        </is>
      </c>
    </row>
    <row r="9" ht="48" customHeight="1">
      <c r="B9" s="2" t="inlineStr">
        <is>
          <t>4. Mirá el bloque 2: los indicadores se calculan solos. La columna «Turnos sin estado final» tiene que dar 0; si no, hay turnos sin marcar como atendidos, ausentes o cancelados y la asistencia y el ausentismo salen distorsionados (se marca en rojo).</t>
        </is>
      </c>
    </row>
    <row r="10" ht="18" customHeight="1">
      <c r="B10" s="2" t="inlineStr">
        <is>
          <t>5. Para comparar dos meses usá el bloque 3: elegí «Mes A» y «Mes B» en las celdas desplegables.</t>
        </is>
      </c>
    </row>
    <row r="11" ht="18" customHeight="1">
      <c r="B11" s="2" t="inlineStr">
        <is>
          <t>6. Los gráficos del bloque 4 se actualizan solos a medida que cargás meses.</t>
        </is>
      </c>
    </row>
    <row r="12" ht="64" customHeight="1">
      <c r="B12" s="2" t="inlineStr">
        <is>
          <t>7. Presupuestos, por cohorte: «Presupuestos emitidos» son los emitidos DURANTE ese mes y «aprobados dentro de los 30 días» es cuántos de ESOS mismos presupuestos se aprobaron dentro de los 30 días posteriores a su emisión (aunque la aprobación haya caído en el mes siguiente). Esa celda se carga recién cuando pasaron 30 días desde el último presupuesto emitido del mes. Si preferís otra ventana (por ejemplo 60 días), usala siempre igual.</t>
        </is>
      </c>
    </row>
    <row r="13" ht="32" customHeight="1">
      <c r="B13" s="2" t="inlineStr">
        <is>
          <t>8. Hoja «Profesionales»: una tabla para un mes. Copiá la hoja para cada mes. Sirve para ver la distribución de la actividad, no para ordenar a los profesionales.</t>
        </is>
      </c>
    </row>
    <row r="14">
      <c r="B14" s="2" t="inlineStr"/>
    </row>
    <row r="15">
      <c r="B15" s="4" t="inlineStr">
        <is>
          <t>Reglas para leerla bien</t>
        </is>
      </c>
    </row>
    <row r="16" ht="32" customHeight="1">
      <c r="B16" s="2" t="inlineStr">
        <is>
          <t>• No hay valores «normales» ni objetivos: compará cada indicador con vos mismo, mes contra mes y contra el mismo mes del año anterior. Mirá la tendencia de tres meses, no un punto aislado.</t>
        </is>
      </c>
    </row>
    <row r="17" ht="32" customHeight="1">
      <c r="B17" s="2" t="inlineStr">
        <is>
          <t>• Usá siempre la misma definición (hoja «Definiciones»). Si cambiás un criterio, la comparación con los meses anteriores deja de valer.</t>
        </is>
      </c>
    </row>
    <row r="18" ht="18" customHeight="1">
      <c r="B18" s="2" t="inlineStr">
        <is>
          <t>• Cruzá indicadores: un número aislado casi nunca alcanza para decidir algo.</t>
        </is>
      </c>
    </row>
    <row r="19" ht="18" customHeight="1">
      <c r="B19" s="2" t="inlineStr">
        <is>
          <t>• Un indicador no es una meta. Úsalo para entender qué pasó y elegir una acción concreta.</t>
        </is>
      </c>
    </row>
    <row r="20">
      <c r="B20" s="2" t="inlineStr"/>
    </row>
    <row r="21">
      <c r="B21" s="4" t="inlineStr">
        <is>
          <t>Colores</t>
        </is>
      </c>
    </row>
    <row r="22" ht="32" customHeight="1">
      <c r="B22" s="2" t="inlineStr">
        <is>
          <t>Amarillo = celdas que completás vos · Gris = se calculan solos · Los #N/A que se ven en los cálculos son normales cuando faltan datos y quedan ocultos.</t>
        </is>
      </c>
    </row>
    <row r="23">
      <c r="B23" s="2" t="inlineStr"/>
    </row>
    <row r="24">
      <c r="B24" s="5" t="inlineStr">
        <is>
          <t>Planilla de DentalSoft — dentalsoft.com.ar. Artículo de referencia: «Qué indicadores mirar cada mes en un consultorio odontológico».</t>
        </is>
      </c>
    </row>
  </sheetData>
  <pageMargins left="0.75" right="0.75" top="1" bottom="1" header="0.5" footer="0.5"/>
</worksheet>
</file>

<file path=xl/worksheets/sheet2.xml><?xml version="1.0" encoding="utf-8"?>
<worksheet xmlns="http://schemas.openxmlformats.org/spreadsheetml/2006/main">
  <sheetPr>
    <tabColor rgb="0017324D"/>
    <outlinePr summaryBelow="1" summaryRight="1"/>
    <pageSetUpPr/>
  </sheetPr>
  <dimension ref="B1:E2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70" customWidth="1" min="3" max="3"/>
    <col width="22" customWidth="1" min="4" max="4"/>
    <col width="58" customWidth="1" min="5" max="5"/>
  </cols>
  <sheetData>
    <row r="1">
      <c r="B1" s="6" t="inlineStr">
        <is>
          <t>Definiciones de los indicadores</t>
        </is>
      </c>
    </row>
    <row r="2" ht="30" customHeight="1">
      <c r="B2" s="7" t="inlineStr">
        <is>
          <t>Son las mismas del artículo. La columna de la derecha dice dónde se ve cada cifra en DentalSoft, por si lo usás; la planilla no lo necesita.</t>
        </is>
      </c>
    </row>
    <row r="4" ht="24" customHeight="1">
      <c r="B4" s="8" t="inlineStr">
        <is>
          <t>Indicador</t>
        </is>
      </c>
      <c r="C4" s="8" t="inlineStr">
        <is>
          <t>Cómo se calcula</t>
        </is>
      </c>
      <c r="D4" s="8" t="inlineStr">
        <is>
          <t>Base de fecha</t>
        </is>
      </c>
      <c r="E4" s="8" t="inlineStr">
        <is>
          <t>En DentalSoft</t>
        </is>
      </c>
    </row>
    <row r="5" ht="30" customHeight="1">
      <c r="B5" s="9" t="inlineStr">
        <is>
          <t>Turnos programados</t>
        </is>
      </c>
      <c r="C5" s="10" t="inlineStr">
        <is>
          <t>Todos los turnos con fecha del mes, incluidos los cancelados.</t>
        </is>
      </c>
      <c r="D5" s="10" t="inlineStr">
        <is>
          <t>Fecha del turno</t>
        </is>
      </c>
      <c r="E5" s="10" t="inlineStr">
        <is>
          <t>Reportes › Asistencia y Ausentismo («programados»).</t>
        </is>
      </c>
    </row>
    <row r="6" ht="30" customHeight="1">
      <c r="B6" s="9" t="inlineStr">
        <is>
          <t>Turnos atendidos</t>
        </is>
      </c>
      <c r="C6" s="10" t="inlineStr">
        <is>
          <t>Turnos que se realizaron (estado «finalizado»).</t>
        </is>
      </c>
      <c r="D6" s="10" t="inlineStr">
        <is>
          <t>Fecha del turno</t>
        </is>
      </c>
      <c r="E6" s="10" t="inlineStr">
        <is>
          <t>Resumen Ejecutivo › Turnos atendidos.</t>
        </is>
      </c>
    </row>
    <row r="7" ht="30" customHeight="1">
      <c r="B7" s="9" t="inlineStr">
        <is>
          <t>Asistencia</t>
        </is>
      </c>
      <c r="C7" s="10" t="inlineStr">
        <is>
          <t>Atendidos ÷ (programados − cancelados).</t>
        </is>
      </c>
      <c r="D7" s="10" t="inlineStr">
        <is>
          <t>Fecha del turno</t>
        </is>
      </c>
      <c r="E7" s="10" t="inlineStr">
        <is>
          <t>Resumen Ejecutivo › Tasa de asistencia.</t>
        </is>
      </c>
    </row>
    <row r="8" ht="30" customHeight="1">
      <c r="B8" s="9" t="inlineStr">
        <is>
          <t>Ausentismo</t>
        </is>
      </c>
      <c r="C8" s="10" t="inlineStr">
        <is>
          <t>Ausentes ÷ (programados − cancelados). Alternativo: ausentes ÷ programados (columna «con cancelados»).</t>
        </is>
      </c>
      <c r="D8" s="10" t="inlineStr">
        <is>
          <t>Fecha del turno</t>
        </is>
      </c>
      <c r="E8" s="10" t="inlineStr">
        <is>
          <t>Asistencia y Ausentismo › Tasa de ausentismo (usa la primera fórmula).</t>
        </is>
      </c>
    </row>
    <row r="9" ht="30" customHeight="1">
      <c r="B9" s="9" t="inlineStr">
        <is>
          <t>Turnos sin estado final</t>
        </is>
      </c>
      <c r="C9" s="10" t="inlineStr">
        <is>
          <t>Programados − cancelados − atendidos − ausentes. Tiene que dar 0.</t>
        </is>
      </c>
      <c r="D9" s="10" t="inlineStr">
        <is>
          <t>Fecha del turno</t>
        </is>
      </c>
      <c r="E9" s="10" t="inlineStr">
        <is>
          <t>Un turno sin cerrar no entra en asistencia ni en ausentismo.</t>
        </is>
      </c>
    </row>
    <row r="10" ht="30" customHeight="1">
      <c r="B10" s="9" t="inlineStr">
        <is>
          <t>Cobros brutos</t>
        </is>
      </c>
      <c r="C10" s="10" t="inlineStr">
        <is>
          <t>Suma de todo lo cobrado en el mes (importes positivos registrados en caja).</t>
        </is>
      </c>
      <c r="D10" s="10" t="inlineStr">
        <is>
          <t>Fecha de cobro</t>
        </is>
      </c>
      <c r="E10" s="10" t="inlineStr">
        <is>
          <t>Ingresos y Cobranza › Cobrado bruto.</t>
        </is>
      </c>
    </row>
    <row r="11" ht="30" customHeight="1">
      <c r="B11" s="9" t="inlineStr">
        <is>
          <t>Reintegros</t>
        </is>
      </c>
      <c r="C11" s="10" t="inlineStr">
        <is>
          <t>Devoluciones de dinero a pacientes.</t>
        </is>
      </c>
      <c r="D11" s="10" t="inlineStr">
        <is>
          <t>Fecha del reintegro</t>
        </is>
      </c>
      <c r="E11" s="10" t="inlineStr">
        <is>
          <t>Ingresos y Cobranza › Reintegros.</t>
        </is>
      </c>
    </row>
    <row r="12" ht="30" customHeight="1">
      <c r="B12" s="9" t="inlineStr">
        <is>
          <t>Cobros netos</t>
        </is>
      </c>
      <c r="C12" s="10" t="inlineStr">
        <is>
          <t>Cobros brutos − reintegros. Es lo que los pacientes efectivamente pagaron.</t>
        </is>
      </c>
      <c r="D12" s="10" t="inlineStr">
        <is>
          <t>Fecha de cobro</t>
        </is>
      </c>
      <c r="E12" s="10" t="inlineStr">
        <is>
          <t>No hay un renglón propio: se obtiene restando.</t>
        </is>
      </c>
    </row>
    <row r="13" ht="45" customHeight="1">
      <c r="B13" s="9" t="inlineStr">
        <is>
          <t>Egresos</t>
        </is>
      </c>
      <c r="C13" s="10" t="inlineStr">
        <is>
          <t>Salidas de dinero registradas en caja que no son devoluciones a pacientes (insumos, alquiler, honorarios, etc.). Solo cuenta lo que se registra en caja.</t>
        </is>
      </c>
      <c r="D13" s="10" t="inlineStr">
        <is>
          <t>Fecha del egreso</t>
        </is>
      </c>
      <c r="E13" s="10" t="inlineStr">
        <is>
          <t>Ingresos y Cobranza › Egresos.</t>
        </is>
      </c>
    </row>
    <row r="14" ht="30" customHeight="1">
      <c r="B14" s="9" t="inlineStr">
        <is>
          <t>Movimiento neto de caja</t>
        </is>
      </c>
      <c r="C14" s="10" t="inlineStr">
        <is>
          <t>Cobros netos − egresos. No es ganancia ni utilidad: no incluye gastos que no pasan por caja.</t>
        </is>
      </c>
      <c r="D14" s="10" t="inlineStr">
        <is>
          <t>Fecha de cobro / egreso</t>
        </is>
      </c>
      <c r="E14" s="10" t="inlineStr">
        <is>
          <t>En DentalSoft se muestra como «Ingresos cobrados» (neto de egresos y reintegros) y «Neto».</t>
        </is>
      </c>
    </row>
    <row r="15" ht="30" customHeight="1">
      <c r="B15" s="9" t="inlineStr">
        <is>
          <t>Cobros netos por turno atendido</t>
        </is>
      </c>
      <c r="C15" s="10" t="inlineStr">
        <is>
          <t>Cobros netos ÷ turnos atendidos. Mezcla cobros de trabajos de meses anteriores: no es el valor de cada turno.</t>
        </is>
      </c>
      <c r="D15" s="10" t="inlineStr">
        <is>
          <t>Fecha de cobro / turno</t>
        </is>
      </c>
      <c r="E15" s="10" t="inlineStr">
        <is>
          <t>No se calcula en los reportes.</t>
        </is>
      </c>
    </row>
    <row r="16" ht="30" customHeight="1">
      <c r="B16" s="9" t="inlineStr">
        <is>
          <t>Producción valorizada</t>
        </is>
      </c>
      <c r="C16" s="10" t="inlineStr">
        <is>
          <t>Valor de los tratamientos realizados en el mes, se hayan cobrado o no. Se carga a mano (opcional).</t>
        </is>
      </c>
      <c r="D16" s="10" t="inlineStr">
        <is>
          <t>Fecha de realización</t>
        </is>
      </c>
      <c r="E16" s="10" t="inlineStr">
        <is>
          <t>DentalSoft no la totaliza en los reportes.</t>
        </is>
      </c>
    </row>
    <row r="17" ht="30" customHeight="1">
      <c r="B17" s="9" t="inlineStr">
        <is>
          <t>Producción por turno atendido</t>
        </is>
      </c>
      <c r="C17" s="10" t="inlineStr">
        <is>
          <t>Producción valorizada ÷ turnos atendidos. Es la medida que se parece más al valor de un turno.</t>
        </is>
      </c>
      <c r="D17" s="10" t="inlineStr">
        <is>
          <t>Fecha de realización</t>
        </is>
      </c>
      <c r="E17" s="10" t="inlineStr">
        <is>
          <t>—</t>
        </is>
      </c>
    </row>
    <row r="18" ht="30" customHeight="1">
      <c r="B18" s="9" t="inlineStr">
        <is>
          <t>Cobros netos ÷ producción</t>
        </is>
      </c>
      <c r="C18" s="10" t="inlineStr">
        <is>
          <t>Qué parte de lo realizado se cobró en el mismo mes. Puede pasar de 100 % si se cobra trabajo de meses anteriores.</t>
        </is>
      </c>
      <c r="D18" s="10" t="inlineStr">
        <is>
          <t>Mixta</t>
        </is>
      </c>
      <c r="E18" s="10" t="inlineStr">
        <is>
          <t>—</t>
        </is>
      </c>
    </row>
    <row r="19" ht="45" customHeight="1">
      <c r="B19" s="9" t="inlineStr">
        <is>
          <t>Conversión de presupuestos (cohorte)</t>
        </is>
      </c>
      <c r="C19" s="10" t="inlineStr">
        <is>
          <t>De los presupuestos EMITIDOS en el mes, los aprobados dentro de los 30 días de su emisión ÷ presupuestos emitidos. Se mide cuando pasaron 30 días desde el último emitido.</t>
        </is>
      </c>
      <c r="D19" s="10" t="inlineStr">
        <is>
          <t>Fecha de emisión</t>
        </is>
      </c>
      <c r="E19" s="10" t="inlineStr">
        <is>
          <t>Reporte Presupuestos: agrupa por fecha de emisión y muestra el estado de hoy, sin ventana fija (ver el artículo).</t>
        </is>
      </c>
    </row>
    <row r="20" ht="30" customHeight="1">
      <c r="B20" s="9" t="inlineStr">
        <is>
          <t>Deuda de pacientes</t>
        </is>
      </c>
      <c r="C20" s="10" t="inlineStr">
        <is>
          <t>Suma de saldos pendientes de los pacientes a una fecha (el cierre del mes). Es un saldo, no un flujo del mes.</t>
        </is>
      </c>
      <c r="D20" s="10" t="inlineStr">
        <is>
          <t>A la fecha</t>
        </is>
      </c>
      <c r="E20" s="10" t="inlineStr">
        <is>
          <t>Deuda de Pacientes (a la fecha de hoy).</t>
        </is>
      </c>
    </row>
    <row r="21" ht="30" customHeight="1">
      <c r="B21" s="9" t="inlineStr">
        <is>
          <t>Pacientes nuevos</t>
        </is>
      </c>
      <c r="C21" s="10" t="inlineStr">
        <is>
          <t>Pacientes dados de alta en el mes.</t>
        </is>
      </c>
      <c r="D21" s="10" t="inlineStr">
        <is>
          <t>Fecha de alta</t>
        </is>
      </c>
      <c r="E21" s="10" t="inlineStr">
        <is>
          <t>Resumen Ejecutivo › Pacientes nuevos.</t>
        </is>
      </c>
    </row>
    <row r="22" ht="30" customHeight="1">
      <c r="B22" s="9" t="inlineStr">
        <is>
          <t>Pacientes inactivos</t>
        </is>
      </c>
      <c r="C22" s="10" t="inlineStr">
        <is>
          <t>Pacientes sin turno realizado en los últimos N meses (acá 6), o que nunca vinieron.</t>
        </is>
      </c>
      <c r="D22" s="10" t="inlineStr">
        <is>
          <t>A la fecha</t>
        </is>
      </c>
      <c r="E22" s="10" t="inlineStr">
        <is>
          <t>Pacientes Inactivos (6 meses por defecto).</t>
        </is>
      </c>
    </row>
    <row r="23" ht="45" customHeight="1">
      <c r="B23" s="9" t="inlineStr">
        <is>
          <t>Cobrado asociado a un profesional</t>
        </is>
      </c>
      <c r="C23" s="10" t="inlineStr">
        <is>
          <t>Pagos vinculados a los turnos de ese profesional. No es producción ni los cobros del mes: los pagos sin turno asociado no entran.</t>
        </is>
      </c>
      <c r="D23" s="10" t="inlineStr">
        <is>
          <t>Fecha del turno</t>
        </is>
      </c>
      <c r="E23" s="10" t="inlineStr">
        <is>
          <t>Resumen Ejecutivo › «Producción por profesional», columna «Ingresos».</t>
        </is>
      </c>
    </row>
  </sheetData>
  <mergeCells count="1">
    <mergeCell ref="B2:E2"/>
  </mergeCells>
  <pageMargins left="0.75" right="0.75" top="1" bottom="1" header="0.5" footer="0.5"/>
</worksheet>
</file>

<file path=xl/worksheets/sheet3.xml><?xml version="1.0" encoding="utf-8"?>
<worksheet xmlns="http://schemas.openxmlformats.org/spreadsheetml/2006/main">
  <sheetPr>
    <tabColor rgb="0011A36D"/>
    <outlinePr summaryBelow="1" summaryRight="1"/>
    <pageSetUpPr fitToPage="1"/>
  </sheetPr>
  <dimension ref="B1:O4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 width="17" customWidth="1" min="12" max="12"/>
    <col width="17" customWidth="1" min="13" max="13"/>
    <col width="17" customWidth="1" min="14" max="14"/>
    <col width="17" customWidth="1" min="15" max="15"/>
  </cols>
  <sheetData>
    <row r="1">
      <c r="B1" s="6" t="inlineStr">
        <is>
          <t>Planilla de indicadores mensuales — consultorio odontológico (EJEMPLO)</t>
        </is>
      </c>
    </row>
    <row r="2" ht="32" customHeight="1">
      <c r="B2" s="11" t="inlineStr">
        <is>
          <t>Datos FICTICIOS. «Mes 1» y «Mes 2» son los del ejemplo comparativo del artículo. Para usar la planilla con tus datos, trabajá en la hoja «Planilla en blanco».</t>
        </is>
      </c>
    </row>
    <row r="5" ht="22" customHeight="1">
      <c r="B5" s="12" t="inlineStr">
        <is>
          <t>1. Datos que cargás cada mes (celdas amarillas)</t>
        </is>
      </c>
      <c r="C5" s="13" t="n"/>
      <c r="D5" s="13" t="n"/>
      <c r="E5" s="13" t="n"/>
      <c r="F5" s="13" t="n"/>
      <c r="G5" s="13" t="n"/>
      <c r="H5" s="13" t="n"/>
      <c r="I5" s="13" t="n"/>
      <c r="J5" s="13" t="n"/>
      <c r="K5" s="13" t="n"/>
      <c r="L5" s="13" t="n"/>
      <c r="M5" s="13" t="n"/>
      <c r="N5" s="13" t="n"/>
      <c r="O5" s="13" t="n"/>
    </row>
    <row r="6" ht="62" customHeight="1">
      <c r="B6" s="8" t="inlineStr">
        <is>
          <t>Mes (escribí el nombre)</t>
        </is>
      </c>
      <c r="C6" s="8" t="inlineStr">
        <is>
          <t>Turnos programados
(todos los del mes, con cancelados)</t>
        </is>
      </c>
      <c r="D6" s="8" t="inlineStr">
        <is>
          <t>Turnos atendidos</t>
        </is>
      </c>
      <c r="E6" s="8" t="inlineStr">
        <is>
          <t>Turnos ausentes
(el paciente no vino)</t>
        </is>
      </c>
      <c r="F6" s="8" t="inlineStr">
        <is>
          <t>Turnos cancelados</t>
        </is>
      </c>
      <c r="G6" s="8" t="inlineStr">
        <is>
          <t>Cobros brutos ($)
(todo lo cobrado en el mes)</t>
        </is>
      </c>
      <c r="H6" s="8" t="inlineStr">
        <is>
          <t>Reintegros a pacientes ($)
(devoluciones)</t>
        </is>
      </c>
      <c r="I6" s="8" t="inlineStr">
        <is>
          <t>Egresos registrados en caja ($)
(insumos, alquiler, etc.)</t>
        </is>
      </c>
      <c r="J6" s="8" t="inlineStr">
        <is>
          <t>Producción valorizada ($)
(opcional: valor de lo realizado)</t>
        </is>
      </c>
      <c r="K6" s="8" t="inlineStr">
        <is>
          <t>Presupuestos emitidos en el mes</t>
        </is>
      </c>
      <c r="L6" s="8" t="inlineStr">
        <is>
          <t>De esos, aprobados dentro de los 30 días
de su emisión</t>
        </is>
      </c>
      <c r="M6" s="8" t="inlineStr">
        <is>
          <t>Deuda de pacientes al cierre ($)</t>
        </is>
      </c>
      <c r="N6" s="8" t="inlineStr">
        <is>
          <t>Pacientes nuevos</t>
        </is>
      </c>
      <c r="O6" s="8" t="inlineStr">
        <is>
          <t>Pacientes inactivos
(sin turno hace 6 meses o más)</t>
        </is>
      </c>
    </row>
    <row r="7">
      <c r="B7" s="14" t="inlineStr">
        <is>
          <t>Mes 1</t>
        </is>
      </c>
      <c r="C7" s="15" t="n">
        <v>200</v>
      </c>
      <c r="D7" s="15" t="n">
        <v>160</v>
      </c>
      <c r="E7" s="15" t="n">
        <v>24</v>
      </c>
      <c r="F7" s="15" t="n">
        <v>16</v>
      </c>
      <c r="G7" s="16" t="n">
        <v>5200000</v>
      </c>
      <c r="H7" s="16" t="n">
        <v>100000</v>
      </c>
      <c r="I7" s="16" t="n">
        <v>600000</v>
      </c>
      <c r="J7" s="16" t="n">
        <v>5600000</v>
      </c>
      <c r="K7" s="15" t="n">
        <v>30</v>
      </c>
      <c r="L7" s="15" t="n">
        <v>12</v>
      </c>
      <c r="M7" s="16" t="n">
        <v>1800000</v>
      </c>
      <c r="N7" s="15" t="n">
        <v>20</v>
      </c>
      <c r="O7" s="15" t="n">
        <v>85</v>
      </c>
    </row>
    <row r="8">
      <c r="B8" s="14" t="inlineStr">
        <is>
          <t>Mes 2</t>
        </is>
      </c>
      <c r="C8" s="15" t="n">
        <v>210</v>
      </c>
      <c r="D8" s="15" t="n">
        <v>158</v>
      </c>
      <c r="E8" s="15" t="n">
        <v>38</v>
      </c>
      <c r="F8" s="15" t="n">
        <v>14</v>
      </c>
      <c r="G8" s="16" t="n">
        <v>5100000</v>
      </c>
      <c r="H8" s="16" t="n">
        <v>50000</v>
      </c>
      <c r="I8" s="16" t="n">
        <v>700000</v>
      </c>
      <c r="J8" s="16" t="n">
        <v>5250000</v>
      </c>
      <c r="K8" s="15" t="n">
        <v>36</v>
      </c>
      <c r="L8" s="15" t="n">
        <v>11</v>
      </c>
      <c r="M8" s="16" t="n">
        <v>1950000</v>
      </c>
      <c r="N8" s="15" t="n">
        <v>20</v>
      </c>
      <c r="O8" s="15" t="n">
        <v>88</v>
      </c>
    </row>
    <row r="9">
      <c r="B9" s="14" t="inlineStr">
        <is>
          <t>Mes 3</t>
        </is>
      </c>
      <c r="C9" s="15" t="n">
        <v>205</v>
      </c>
      <c r="D9" s="15" t="n">
        <v>162</v>
      </c>
      <c r="E9" s="15" t="n">
        <v>30</v>
      </c>
      <c r="F9" s="15" t="n">
        <v>13</v>
      </c>
      <c r="G9" s="16" t="n">
        <v>5300000</v>
      </c>
      <c r="H9" s="16" t="n">
        <v>80000</v>
      </c>
      <c r="I9" s="16" t="n">
        <v>620000</v>
      </c>
      <c r="J9" s="16" t="n">
        <v>5480000</v>
      </c>
      <c r="K9" s="15" t="n">
        <v>33</v>
      </c>
      <c r="L9" s="15" t="n">
        <v>13</v>
      </c>
      <c r="M9" s="16" t="n">
        <v>1900000</v>
      </c>
      <c r="N9" s="15" t="n">
        <v>23</v>
      </c>
      <c r="O9" s="15" t="n">
        <v>90</v>
      </c>
    </row>
    <row r="10">
      <c r="B10" s="14" t="inlineStr">
        <is>
          <t>Mes 4</t>
        </is>
      </c>
      <c r="C10" s="15" t="n">
        <v>198</v>
      </c>
      <c r="D10" s="15" t="n">
        <v>155</v>
      </c>
      <c r="E10" s="15" t="n">
        <v>28</v>
      </c>
      <c r="F10" s="15" t="n">
        <v>15</v>
      </c>
      <c r="G10" s="16" t="n">
        <v>5000000</v>
      </c>
      <c r="H10" s="16" t="n">
        <v>120000</v>
      </c>
      <c r="I10" s="16" t="n">
        <v>650000</v>
      </c>
      <c r="J10" s="16" t="n">
        <v>5150000</v>
      </c>
      <c r="K10" s="15" t="n">
        <v>28</v>
      </c>
      <c r="L10" s="15" t="n">
        <v>10</v>
      </c>
      <c r="M10" s="16" t="n">
        <v>2000000</v>
      </c>
      <c r="N10" s="15" t="n">
        <v>18</v>
      </c>
      <c r="O10" s="15" t="n">
        <v>92</v>
      </c>
    </row>
    <row r="11">
      <c r="B11" s="14" t="inlineStr">
        <is>
          <t>Mes 5</t>
        </is>
      </c>
      <c r="C11" s="15" t="n">
        <v>215</v>
      </c>
      <c r="D11" s="15" t="n">
        <v>171</v>
      </c>
      <c r="E11" s="15" t="n">
        <v>27</v>
      </c>
      <c r="F11" s="15" t="n">
        <v>17</v>
      </c>
      <c r="G11" s="16" t="n">
        <v>5600000</v>
      </c>
      <c r="H11" s="16" t="n">
        <v>60000</v>
      </c>
      <c r="I11" s="16" t="n">
        <v>640000</v>
      </c>
      <c r="J11" s="16" t="n">
        <v>5850000</v>
      </c>
      <c r="K11" s="15" t="n">
        <v>34</v>
      </c>
      <c r="L11" s="15" t="n">
        <v>15</v>
      </c>
      <c r="M11" s="16" t="n">
        <v>1850000</v>
      </c>
      <c r="N11" s="15" t="n">
        <v>25</v>
      </c>
      <c r="O11" s="15" t="n">
        <v>91</v>
      </c>
    </row>
    <row r="12">
      <c r="B12" s="14" t="inlineStr">
        <is>
          <t>Mes 6</t>
        </is>
      </c>
      <c r="C12" s="15" t="n">
        <v>220</v>
      </c>
      <c r="D12" s="15" t="n">
        <v>176</v>
      </c>
      <c r="E12" s="15" t="n">
        <v>29</v>
      </c>
      <c r="F12" s="15" t="n">
        <v>15</v>
      </c>
      <c r="G12" s="16" t="n">
        <v>5750000</v>
      </c>
      <c r="H12" s="16" t="n">
        <v>90000</v>
      </c>
      <c r="I12" s="16" t="n">
        <v>700000</v>
      </c>
      <c r="J12" s="16" t="n">
        <v>6000000</v>
      </c>
      <c r="K12" s="15" t="n">
        <v>38</v>
      </c>
      <c r="L12" s="15" t="n">
        <v>14</v>
      </c>
      <c r="M12" s="16" t="n">
        <v>1800000</v>
      </c>
      <c r="N12" s="15" t="n">
        <v>24</v>
      </c>
      <c r="O12" s="15" t="n">
        <v>93</v>
      </c>
    </row>
    <row r="14" ht="22" customHeight="1">
      <c r="B14" s="12" t="inlineStr">
        <is>
          <t>2. Indicadores (se calculan solos — no escribas acá)</t>
        </is>
      </c>
      <c r="C14" s="13" t="n"/>
      <c r="D14" s="13" t="n"/>
      <c r="E14" s="13" t="n"/>
      <c r="F14" s="13" t="n"/>
      <c r="G14" s="13" t="n"/>
      <c r="H14" s="13" t="n"/>
      <c r="I14" s="13" t="n"/>
      <c r="J14" s="13" t="n"/>
      <c r="K14" s="13" t="n"/>
      <c r="L14" s="13" t="n"/>
      <c r="M14" s="13" t="n"/>
      <c r="N14" s="13" t="n"/>
    </row>
    <row r="15" ht="62" customHeight="1">
      <c r="B15" s="8" t="inlineStr">
        <is>
          <t>Mes</t>
        </is>
      </c>
      <c r="C15" s="8" t="inlineStr">
        <is>
          <t>Turnos sin estado final
(tiene que dar 0)</t>
        </is>
      </c>
      <c r="D15" s="8" t="inlineStr">
        <is>
          <t>Asistencia</t>
        </is>
      </c>
      <c r="E15" s="8" t="inlineStr">
        <is>
          <t>Ausentismo
(ausentes ÷ (programados − cancelados))</t>
        </is>
      </c>
      <c r="F15" s="8" t="inlineStr">
        <is>
          <t>Ausentismo con cancelados
(criterio alternativo)</t>
        </is>
      </c>
      <c r="G15" s="8" t="inlineStr">
        <is>
          <t>Cobros netos ($)
(brutos − reintegros)</t>
        </is>
      </c>
      <c r="H15" s="8" t="inlineStr">
        <is>
          <t>Movimiento neto de caja ($)
(cobros netos − egresos)</t>
        </is>
      </c>
      <c r="I15" s="8" t="inlineStr">
        <is>
          <t>Cobros netos por turno atendido ($)</t>
        </is>
      </c>
      <c r="J15" s="8" t="inlineStr">
        <is>
          <t>Producción por turno atendido ($)</t>
        </is>
      </c>
      <c r="K15" s="8" t="inlineStr">
        <is>
          <t>Cobros netos ÷ producción</t>
        </is>
      </c>
      <c r="L15" s="8" t="inlineStr">
        <is>
          <t>Conversión de presupuestos
(por cohorte, a 30 días)</t>
        </is>
      </c>
      <c r="M15" s="8" t="inlineStr">
        <is>
          <t>Variación de turnos atendidos
vs. mes anterior</t>
        </is>
      </c>
      <c r="N15" s="8" t="inlineStr">
        <is>
          <t>Variación de cobros netos
vs. mes anterior</t>
        </is>
      </c>
    </row>
    <row r="16">
      <c r="B16" s="17">
        <f>IF(B7="","",B7)</f>
        <v/>
      </c>
      <c r="C16" s="18">
        <f>IF(COUNT(C7:F7)&lt;4,NA(),C7-F7-D7-E7)</f>
        <v/>
      </c>
      <c r="D16" s="19">
        <f>IF(COUNT(C7:F7)&lt;4,NA(),IF(C7-F7&lt;=0,NA(),D7/(C7-F7)))</f>
        <v/>
      </c>
      <c r="E16" s="19">
        <f>IF(COUNT(C7:F7)&lt;4,NA(),IF(C7-F7&lt;=0,NA(),E7/(C7-F7)))</f>
        <v/>
      </c>
      <c r="F16" s="19">
        <f>IF(COUNT(C7:F7)&lt;4,NA(),IF(C7&lt;=0,NA(),E7/C7))</f>
        <v/>
      </c>
      <c r="G16" s="20">
        <f>IF(COUNT(G7:H7)&lt;2,NA(),G7-H7)</f>
        <v/>
      </c>
      <c r="H16" s="20">
        <f>IF(COUNT(G7:I7)&lt;3,NA(),G7-H7-I7)</f>
        <v/>
      </c>
      <c r="I16" s="20">
        <f>IF(OR(COUNT(G7:H7)&lt;2,COUNT(D7)&lt;1),NA(),IF(D7&lt;=0,NA(),(G7-H7)/D7))</f>
        <v/>
      </c>
      <c r="J16" s="20">
        <f>IF(OR(COUNT(J7)&lt;1,COUNT(D7)&lt;1),NA(),IF(D7&lt;=0,NA(),J7/D7))</f>
        <v/>
      </c>
      <c r="K16" s="19">
        <f>IF(OR(COUNT(J7)&lt;1,COUNT(G7:H7)&lt;2),NA(),IF(J7&lt;=0,NA(),(G7-H7)/J7))</f>
        <v/>
      </c>
      <c r="L16" s="19">
        <f>IF(COUNT(K7:L7)&lt;2,NA(),IF(K7&lt;=0,NA(),L7/K7))</f>
        <v/>
      </c>
      <c r="M16" s="21">
        <f>NA()</f>
        <v/>
      </c>
      <c r="N16" s="21">
        <f>NA()</f>
        <v/>
      </c>
    </row>
    <row r="17">
      <c r="B17" s="17">
        <f>IF(B8="","",B8)</f>
        <v/>
      </c>
      <c r="C17" s="18">
        <f>IF(COUNT(C8:F8)&lt;4,NA(),C8-F8-D8-E8)</f>
        <v/>
      </c>
      <c r="D17" s="19">
        <f>IF(COUNT(C8:F8)&lt;4,NA(),IF(C8-F8&lt;=0,NA(),D8/(C8-F8)))</f>
        <v/>
      </c>
      <c r="E17" s="19">
        <f>IF(COUNT(C8:F8)&lt;4,NA(),IF(C8-F8&lt;=0,NA(),E8/(C8-F8)))</f>
        <v/>
      </c>
      <c r="F17" s="19">
        <f>IF(COUNT(C8:F8)&lt;4,NA(),IF(C8&lt;=0,NA(),E8/C8))</f>
        <v/>
      </c>
      <c r="G17" s="20">
        <f>IF(COUNT(G8:H8)&lt;2,NA(),G8-H8)</f>
        <v/>
      </c>
      <c r="H17" s="20">
        <f>IF(COUNT(G8:I8)&lt;3,NA(),G8-H8-I8)</f>
        <v/>
      </c>
      <c r="I17" s="20">
        <f>IF(OR(COUNT(G8:H8)&lt;2,COUNT(D8)&lt;1),NA(),IF(D8&lt;=0,NA(),(G8-H8)/D8))</f>
        <v/>
      </c>
      <c r="J17" s="20">
        <f>IF(OR(COUNT(J8)&lt;1,COUNT(D8)&lt;1),NA(),IF(D8&lt;=0,NA(),J8/D8))</f>
        <v/>
      </c>
      <c r="K17" s="19">
        <f>IF(OR(COUNT(J8)&lt;1,COUNT(G8:H8)&lt;2),NA(),IF(J8&lt;=0,NA(),(G8-H8)/J8))</f>
        <v/>
      </c>
      <c r="L17" s="19">
        <f>IF(COUNT(K8:L8)&lt;2,NA(),IF(K8&lt;=0,NA(),L8/K8))</f>
        <v/>
      </c>
      <c r="M17" s="21">
        <f>IF(OR(COUNT(D8)&lt;1,COUNT(D7)&lt;1),NA(),IF(D7=0,NA(),D8/D7-1))</f>
        <v/>
      </c>
      <c r="N17" s="21">
        <f>IFERROR(IF(G16=0,NA(),G17/G16-1),NA())</f>
        <v/>
      </c>
    </row>
    <row r="18">
      <c r="B18" s="17">
        <f>IF(B9="","",B9)</f>
        <v/>
      </c>
      <c r="C18" s="18">
        <f>IF(COUNT(C9:F9)&lt;4,NA(),C9-F9-D9-E9)</f>
        <v/>
      </c>
      <c r="D18" s="19">
        <f>IF(COUNT(C9:F9)&lt;4,NA(),IF(C9-F9&lt;=0,NA(),D9/(C9-F9)))</f>
        <v/>
      </c>
      <c r="E18" s="19">
        <f>IF(COUNT(C9:F9)&lt;4,NA(),IF(C9-F9&lt;=0,NA(),E9/(C9-F9)))</f>
        <v/>
      </c>
      <c r="F18" s="19">
        <f>IF(COUNT(C9:F9)&lt;4,NA(),IF(C9&lt;=0,NA(),E9/C9))</f>
        <v/>
      </c>
      <c r="G18" s="20">
        <f>IF(COUNT(G9:H9)&lt;2,NA(),G9-H9)</f>
        <v/>
      </c>
      <c r="H18" s="20">
        <f>IF(COUNT(G9:I9)&lt;3,NA(),G9-H9-I9)</f>
        <v/>
      </c>
      <c r="I18" s="20">
        <f>IF(OR(COUNT(G9:H9)&lt;2,COUNT(D9)&lt;1),NA(),IF(D9&lt;=0,NA(),(G9-H9)/D9))</f>
        <v/>
      </c>
      <c r="J18" s="20">
        <f>IF(OR(COUNT(J9)&lt;1,COUNT(D9)&lt;1),NA(),IF(D9&lt;=0,NA(),J9/D9))</f>
        <v/>
      </c>
      <c r="K18" s="19">
        <f>IF(OR(COUNT(J9)&lt;1,COUNT(G9:H9)&lt;2),NA(),IF(J9&lt;=0,NA(),(G9-H9)/J9))</f>
        <v/>
      </c>
      <c r="L18" s="19">
        <f>IF(COUNT(K9:L9)&lt;2,NA(),IF(K9&lt;=0,NA(),L9/K9))</f>
        <v/>
      </c>
      <c r="M18" s="21">
        <f>IF(OR(COUNT(D9)&lt;1,COUNT(D8)&lt;1),NA(),IF(D8=0,NA(),D9/D8-1))</f>
        <v/>
      </c>
      <c r="N18" s="21">
        <f>IFERROR(IF(G17=0,NA(),G18/G17-1),NA())</f>
        <v/>
      </c>
    </row>
    <row r="19">
      <c r="B19" s="17">
        <f>IF(B10="","",B10)</f>
        <v/>
      </c>
      <c r="C19" s="18">
        <f>IF(COUNT(C10:F10)&lt;4,NA(),C10-F10-D10-E10)</f>
        <v/>
      </c>
      <c r="D19" s="19">
        <f>IF(COUNT(C10:F10)&lt;4,NA(),IF(C10-F10&lt;=0,NA(),D10/(C10-F10)))</f>
        <v/>
      </c>
      <c r="E19" s="19">
        <f>IF(COUNT(C10:F10)&lt;4,NA(),IF(C10-F10&lt;=0,NA(),E10/(C10-F10)))</f>
        <v/>
      </c>
      <c r="F19" s="19">
        <f>IF(COUNT(C10:F10)&lt;4,NA(),IF(C10&lt;=0,NA(),E10/C10))</f>
        <v/>
      </c>
      <c r="G19" s="20">
        <f>IF(COUNT(G10:H10)&lt;2,NA(),G10-H10)</f>
        <v/>
      </c>
      <c r="H19" s="20">
        <f>IF(COUNT(G10:I10)&lt;3,NA(),G10-H10-I10)</f>
        <v/>
      </c>
      <c r="I19" s="20">
        <f>IF(OR(COUNT(G10:H10)&lt;2,COUNT(D10)&lt;1),NA(),IF(D10&lt;=0,NA(),(G10-H10)/D10))</f>
        <v/>
      </c>
      <c r="J19" s="20">
        <f>IF(OR(COUNT(J10)&lt;1,COUNT(D10)&lt;1),NA(),IF(D10&lt;=0,NA(),J10/D10))</f>
        <v/>
      </c>
      <c r="K19" s="19">
        <f>IF(OR(COUNT(J10)&lt;1,COUNT(G10:H10)&lt;2),NA(),IF(J10&lt;=0,NA(),(G10-H10)/J10))</f>
        <v/>
      </c>
      <c r="L19" s="19">
        <f>IF(COUNT(K10:L10)&lt;2,NA(),IF(K10&lt;=0,NA(),L10/K10))</f>
        <v/>
      </c>
      <c r="M19" s="21">
        <f>IF(OR(COUNT(D10)&lt;1,COUNT(D9)&lt;1),NA(),IF(D9=0,NA(),D10/D9-1))</f>
        <v/>
      </c>
      <c r="N19" s="21">
        <f>IFERROR(IF(G18=0,NA(),G19/G18-1),NA())</f>
        <v/>
      </c>
    </row>
    <row r="20">
      <c r="B20" s="17">
        <f>IF(B11="","",B11)</f>
        <v/>
      </c>
      <c r="C20" s="18">
        <f>IF(COUNT(C11:F11)&lt;4,NA(),C11-F11-D11-E11)</f>
        <v/>
      </c>
      <c r="D20" s="19">
        <f>IF(COUNT(C11:F11)&lt;4,NA(),IF(C11-F11&lt;=0,NA(),D11/(C11-F11)))</f>
        <v/>
      </c>
      <c r="E20" s="19">
        <f>IF(COUNT(C11:F11)&lt;4,NA(),IF(C11-F11&lt;=0,NA(),E11/(C11-F11)))</f>
        <v/>
      </c>
      <c r="F20" s="19">
        <f>IF(COUNT(C11:F11)&lt;4,NA(),IF(C11&lt;=0,NA(),E11/C11))</f>
        <v/>
      </c>
      <c r="G20" s="20">
        <f>IF(COUNT(G11:H11)&lt;2,NA(),G11-H11)</f>
        <v/>
      </c>
      <c r="H20" s="20">
        <f>IF(COUNT(G11:I11)&lt;3,NA(),G11-H11-I11)</f>
        <v/>
      </c>
      <c r="I20" s="20">
        <f>IF(OR(COUNT(G11:H11)&lt;2,COUNT(D11)&lt;1),NA(),IF(D11&lt;=0,NA(),(G11-H11)/D11))</f>
        <v/>
      </c>
      <c r="J20" s="20">
        <f>IF(OR(COUNT(J11)&lt;1,COUNT(D11)&lt;1),NA(),IF(D11&lt;=0,NA(),J11/D11))</f>
        <v/>
      </c>
      <c r="K20" s="19">
        <f>IF(OR(COUNT(J11)&lt;1,COUNT(G11:H11)&lt;2),NA(),IF(J11&lt;=0,NA(),(G11-H11)/J11))</f>
        <v/>
      </c>
      <c r="L20" s="19">
        <f>IF(COUNT(K11:L11)&lt;2,NA(),IF(K11&lt;=0,NA(),L11/K11))</f>
        <v/>
      </c>
      <c r="M20" s="21">
        <f>IF(OR(COUNT(D11)&lt;1,COUNT(D10)&lt;1),NA(),IF(D10=0,NA(),D11/D10-1))</f>
        <v/>
      </c>
      <c r="N20" s="21">
        <f>IFERROR(IF(G19=0,NA(),G20/G19-1),NA())</f>
        <v/>
      </c>
    </row>
    <row r="21">
      <c r="B21" s="17">
        <f>IF(B12="","",B12)</f>
        <v/>
      </c>
      <c r="C21" s="18">
        <f>IF(COUNT(C12:F12)&lt;4,NA(),C12-F12-D12-E12)</f>
        <v/>
      </c>
      <c r="D21" s="19">
        <f>IF(COUNT(C12:F12)&lt;4,NA(),IF(C12-F12&lt;=0,NA(),D12/(C12-F12)))</f>
        <v/>
      </c>
      <c r="E21" s="19">
        <f>IF(COUNT(C12:F12)&lt;4,NA(),IF(C12-F12&lt;=0,NA(),E12/(C12-F12)))</f>
        <v/>
      </c>
      <c r="F21" s="19">
        <f>IF(COUNT(C12:F12)&lt;4,NA(),IF(C12&lt;=0,NA(),E12/C12))</f>
        <v/>
      </c>
      <c r="G21" s="20">
        <f>IF(COUNT(G12:H12)&lt;2,NA(),G12-H12)</f>
        <v/>
      </c>
      <c r="H21" s="20">
        <f>IF(COUNT(G12:I12)&lt;3,NA(),G12-H12-I12)</f>
        <v/>
      </c>
      <c r="I21" s="20">
        <f>IF(OR(COUNT(G12:H12)&lt;2,COUNT(D12)&lt;1),NA(),IF(D12&lt;=0,NA(),(G12-H12)/D12))</f>
        <v/>
      </c>
      <c r="J21" s="20">
        <f>IF(OR(COUNT(J12)&lt;1,COUNT(D12)&lt;1),NA(),IF(D12&lt;=0,NA(),J12/D12))</f>
        <v/>
      </c>
      <c r="K21" s="19">
        <f>IF(OR(COUNT(J12)&lt;1,COUNT(G12:H12)&lt;2),NA(),IF(J12&lt;=0,NA(),(G12-H12)/J12))</f>
        <v/>
      </c>
      <c r="L21" s="19">
        <f>IF(COUNT(K12:L12)&lt;2,NA(),IF(K12&lt;=0,NA(),L12/K12))</f>
        <v/>
      </c>
      <c r="M21" s="21">
        <f>IF(OR(COUNT(D12)&lt;1,COUNT(D11)&lt;1),NA(),IF(D11=0,NA(),D12/D11-1))</f>
        <v/>
      </c>
      <c r="N21" s="21">
        <f>IFERROR(IF(G20=0,NA(),G21/G20-1),NA())</f>
        <v/>
      </c>
    </row>
    <row r="23" ht="22" customHeight="1">
      <c r="B23" s="12" t="inlineStr">
        <is>
          <t>3. Comparar dos meses (elegí los meses en las celdas desplegables)</t>
        </is>
      </c>
      <c r="C23" s="13" t="n"/>
      <c r="D23" s="13" t="n"/>
      <c r="E23" s="13" t="n"/>
      <c r="F23" s="13" t="n"/>
    </row>
    <row r="24">
      <c r="B24" s="22" t="inlineStr">
        <is>
          <t>Mes A (base):</t>
        </is>
      </c>
      <c r="C24" s="23" t="inlineStr">
        <is>
          <t>Mes 1</t>
        </is>
      </c>
      <c r="E24" s="22" t="inlineStr">
        <is>
          <t>Mes B (a comparar):</t>
        </is>
      </c>
      <c r="F24" s="23" t="inlineStr">
        <is>
          <t>Mes 2</t>
        </is>
      </c>
    </row>
    <row r="26" ht="34" customHeight="1">
      <c r="B26" s="8" t="inlineStr">
        <is>
          <t>Indicador</t>
        </is>
      </c>
      <c r="C26" s="8" t="inlineStr">
        <is>
          <t>Mes A</t>
        </is>
      </c>
      <c r="D26" s="8" t="inlineStr">
        <is>
          <t>Mes B</t>
        </is>
      </c>
      <c r="E26" s="8" t="inlineStr">
        <is>
          <t>Diferencia
(B − A)</t>
        </is>
      </c>
      <c r="F26" s="8" t="inlineStr">
        <is>
          <t>Variación %
(B vs. A)</t>
        </is>
      </c>
    </row>
    <row r="27">
      <c r="B27" s="24" t="inlineStr">
        <is>
          <t>Turnos programados</t>
        </is>
      </c>
      <c r="C27" s="25">
        <f>IFERROR(INDEX($C$7:$C$12,MATCH($C$24,$B$7:$B$12,0)),"")</f>
        <v/>
      </c>
      <c r="D27" s="25">
        <f>IFERROR(INDEX($C$7:$C$12,MATCH($F$24,$B$7:$B$12,0)),"")</f>
        <v/>
      </c>
      <c r="E27" s="26">
        <f>IF(OR(C27="",D27=""),"",D27-C27)</f>
        <v/>
      </c>
      <c r="F27" s="27">
        <f>IF(OR(C27="",D27="",C27=0),"",D27/C27-1)</f>
        <v/>
      </c>
    </row>
    <row r="28">
      <c r="B28" s="24" t="inlineStr">
        <is>
          <t>Turnos atendidos</t>
        </is>
      </c>
      <c r="C28" s="25">
        <f>IFERROR(INDEX($D$7:$D$12,MATCH($C$24,$B$7:$B$12,0)),"")</f>
        <v/>
      </c>
      <c r="D28" s="25">
        <f>IFERROR(INDEX($D$7:$D$12,MATCH($F$24,$B$7:$B$12,0)),"")</f>
        <v/>
      </c>
      <c r="E28" s="26">
        <f>IF(OR(C28="",D28=""),"",D28-C28)</f>
        <v/>
      </c>
      <c r="F28" s="27">
        <f>IF(OR(C28="",D28="",C28=0),"",D28/C28-1)</f>
        <v/>
      </c>
    </row>
    <row r="29">
      <c r="B29" s="24" t="inlineStr">
        <is>
          <t>Turnos ausentes</t>
        </is>
      </c>
      <c r="C29" s="25">
        <f>IFERROR(INDEX($E$7:$E$12,MATCH($C$24,$B$7:$B$12,0)),"")</f>
        <v/>
      </c>
      <c r="D29" s="25">
        <f>IFERROR(INDEX($E$7:$E$12,MATCH($F$24,$B$7:$B$12,0)),"")</f>
        <v/>
      </c>
      <c r="E29" s="26">
        <f>IF(OR(C29="",D29=""),"",D29-C29)</f>
        <v/>
      </c>
      <c r="F29" s="27">
        <f>IF(OR(C29="",D29="",C29=0),"",D29/C29-1)</f>
        <v/>
      </c>
    </row>
    <row r="30">
      <c r="B30" s="24" t="inlineStr">
        <is>
          <t>Turnos cancelados</t>
        </is>
      </c>
      <c r="C30" s="25">
        <f>IFERROR(INDEX($F$7:$F$12,MATCH($C$24,$B$7:$B$12,0)),"")</f>
        <v/>
      </c>
      <c r="D30" s="25">
        <f>IFERROR(INDEX($F$7:$F$12,MATCH($F$24,$B$7:$B$12,0)),"")</f>
        <v/>
      </c>
      <c r="E30" s="26">
        <f>IF(OR(C30="",D30=""),"",D30-C30)</f>
        <v/>
      </c>
      <c r="F30" s="27">
        <f>IF(OR(C30="",D30="",C30=0),"",D30/C30-1)</f>
        <v/>
      </c>
    </row>
    <row r="31">
      <c r="B31" s="24" t="inlineStr">
        <is>
          <t>Asistencia</t>
        </is>
      </c>
      <c r="C31" s="28">
        <f>IFERROR(INDEX($D$16:$D$21,MATCH($C$24,$B$7:$B$12,0)),"")</f>
        <v/>
      </c>
      <c r="D31" s="28">
        <f>IFERROR(INDEX($D$16:$D$21,MATCH($F$24,$B$7:$B$12,0)),"")</f>
        <v/>
      </c>
      <c r="E31" s="29">
        <f>IF(OR(C31="",D31=""),"",(D31-C31)*100)</f>
        <v/>
      </c>
      <c r="F31" s="30" t="inlineStr"/>
    </row>
    <row r="32">
      <c r="B32" s="24" t="inlineStr">
        <is>
          <t>Ausentismo</t>
        </is>
      </c>
      <c r="C32" s="28">
        <f>IFERROR(INDEX($E$16:$E$21,MATCH($C$24,$B$7:$B$12,0)),"")</f>
        <v/>
      </c>
      <c r="D32" s="28">
        <f>IFERROR(INDEX($E$16:$E$21,MATCH($F$24,$B$7:$B$12,0)),"")</f>
        <v/>
      </c>
      <c r="E32" s="29">
        <f>IF(OR(C32="",D32=""),"",(D32-C32)*100)</f>
        <v/>
      </c>
      <c r="F32" s="30" t="inlineStr"/>
    </row>
    <row r="33">
      <c r="B33" s="24" t="inlineStr">
        <is>
          <t>Cobros brutos ($)</t>
        </is>
      </c>
      <c r="C33" s="31">
        <f>IFERROR(INDEX($G$7:$G$12,MATCH($C$24,$B$7:$B$12,0)),"")</f>
        <v/>
      </c>
      <c r="D33" s="31">
        <f>IFERROR(INDEX($G$7:$G$12,MATCH($F$24,$B$7:$B$12,0)),"")</f>
        <v/>
      </c>
      <c r="E33" s="32">
        <f>IF(OR(C33="",D33=""),"",D33-C33)</f>
        <v/>
      </c>
      <c r="F33" s="27">
        <f>IF(OR(C33="",D33="",C33=0),"",D33/C33-1)</f>
        <v/>
      </c>
    </row>
    <row r="34">
      <c r="B34" s="24" t="inlineStr">
        <is>
          <t>Reintegros a pacientes ($)</t>
        </is>
      </c>
      <c r="C34" s="31">
        <f>IFERROR(INDEX($H$7:$H$12,MATCH($C$24,$B$7:$B$12,0)),"")</f>
        <v/>
      </c>
      <c r="D34" s="31">
        <f>IFERROR(INDEX($H$7:$H$12,MATCH($F$24,$B$7:$B$12,0)),"")</f>
        <v/>
      </c>
      <c r="E34" s="32">
        <f>IF(OR(C34="",D34=""),"",D34-C34)</f>
        <v/>
      </c>
      <c r="F34" s="27">
        <f>IF(OR(C34="",D34="",C34=0),"",D34/C34-1)</f>
        <v/>
      </c>
    </row>
    <row r="35">
      <c r="B35" s="24" t="inlineStr">
        <is>
          <t>Cobros netos ($)</t>
        </is>
      </c>
      <c r="C35" s="31">
        <f>IFERROR(INDEX($G$16:$G$21,MATCH($C$24,$B$7:$B$12,0)),"")</f>
        <v/>
      </c>
      <c r="D35" s="31">
        <f>IFERROR(INDEX($G$16:$G$21,MATCH($F$24,$B$7:$B$12,0)),"")</f>
        <v/>
      </c>
      <c r="E35" s="32">
        <f>IF(OR(C35="",D35=""),"",D35-C35)</f>
        <v/>
      </c>
      <c r="F35" s="27">
        <f>IF(OR(C35="",D35="",C35=0),"",D35/C35-1)</f>
        <v/>
      </c>
    </row>
    <row r="36">
      <c r="B36" s="24" t="inlineStr">
        <is>
          <t>Egresos registrados ($)</t>
        </is>
      </c>
      <c r="C36" s="31">
        <f>IFERROR(INDEX($I$7:$I$12,MATCH($C$24,$B$7:$B$12,0)),"")</f>
        <v/>
      </c>
      <c r="D36" s="31">
        <f>IFERROR(INDEX($I$7:$I$12,MATCH($F$24,$B$7:$B$12,0)),"")</f>
        <v/>
      </c>
      <c r="E36" s="32">
        <f>IF(OR(C36="",D36=""),"",D36-C36)</f>
        <v/>
      </c>
      <c r="F36" s="27">
        <f>IF(OR(C36="",D36="",C36=0),"",D36/C36-1)</f>
        <v/>
      </c>
    </row>
    <row r="37">
      <c r="B37" s="24" t="inlineStr">
        <is>
          <t>Movimiento neto de caja ($)</t>
        </is>
      </c>
      <c r="C37" s="31">
        <f>IFERROR(INDEX($H$16:$H$21,MATCH($C$24,$B$7:$B$12,0)),"")</f>
        <v/>
      </c>
      <c r="D37" s="31">
        <f>IFERROR(INDEX($H$16:$H$21,MATCH($F$24,$B$7:$B$12,0)),"")</f>
        <v/>
      </c>
      <c r="E37" s="32">
        <f>IF(OR(C37="",D37=""),"",D37-C37)</f>
        <v/>
      </c>
      <c r="F37" s="27">
        <f>IF(OR(C37="",D37="",C37=0),"",D37/C37-1)</f>
        <v/>
      </c>
    </row>
    <row r="38">
      <c r="B38" s="24" t="inlineStr">
        <is>
          <t>Cobros netos por turno atendido ($)</t>
        </is>
      </c>
      <c r="C38" s="31">
        <f>IFERROR(INDEX($I$16:$I$21,MATCH($C$24,$B$7:$B$12,0)),"")</f>
        <v/>
      </c>
      <c r="D38" s="31">
        <f>IFERROR(INDEX($I$16:$I$21,MATCH($F$24,$B$7:$B$12,0)),"")</f>
        <v/>
      </c>
      <c r="E38" s="32">
        <f>IF(OR(C38="",D38=""),"",D38-C38)</f>
        <v/>
      </c>
      <c r="F38" s="27">
        <f>IF(OR(C38="",D38="",C38=0),"",D38/C38-1)</f>
        <v/>
      </c>
    </row>
    <row r="39">
      <c r="B39" s="24" t="inlineStr">
        <is>
          <t>Producción por turno atendido ($)</t>
        </is>
      </c>
      <c r="C39" s="31">
        <f>IFERROR(INDEX($J$16:$J$21,MATCH($C$24,$B$7:$B$12,0)),"")</f>
        <v/>
      </c>
      <c r="D39" s="31">
        <f>IFERROR(INDEX($J$16:$J$21,MATCH($F$24,$B$7:$B$12,0)),"")</f>
        <v/>
      </c>
      <c r="E39" s="32">
        <f>IF(OR(C39="",D39=""),"",D39-C39)</f>
        <v/>
      </c>
      <c r="F39" s="27">
        <f>IF(OR(C39="",D39="",C39=0),"",D39/C39-1)</f>
        <v/>
      </c>
    </row>
    <row r="40">
      <c r="B40" s="24" t="inlineStr">
        <is>
          <t>Presupuestos emitidos</t>
        </is>
      </c>
      <c r="C40" s="25">
        <f>IFERROR(INDEX($K$7:$K$12,MATCH($C$24,$B$7:$B$12,0)),"")</f>
        <v/>
      </c>
      <c r="D40" s="25">
        <f>IFERROR(INDEX($K$7:$K$12,MATCH($F$24,$B$7:$B$12,0)),"")</f>
        <v/>
      </c>
      <c r="E40" s="26">
        <f>IF(OR(C40="",D40=""),"",D40-C40)</f>
        <v/>
      </c>
      <c r="F40" s="27">
        <f>IF(OR(C40="",D40="",C40=0),"",D40/C40-1)</f>
        <v/>
      </c>
    </row>
    <row r="41">
      <c r="B41" s="24" t="inlineStr">
        <is>
          <t>Aprobados dentro de los 30 días</t>
        </is>
      </c>
      <c r="C41" s="25">
        <f>IFERROR(INDEX($L$7:$L$12,MATCH($C$24,$B$7:$B$12,0)),"")</f>
        <v/>
      </c>
      <c r="D41" s="25">
        <f>IFERROR(INDEX($L$7:$L$12,MATCH($F$24,$B$7:$B$12,0)),"")</f>
        <v/>
      </c>
      <c r="E41" s="26">
        <f>IF(OR(C41="",D41=""),"",D41-C41)</f>
        <v/>
      </c>
      <c r="F41" s="27">
        <f>IF(OR(C41="",D41="",C41=0),"",D41/C41-1)</f>
        <v/>
      </c>
    </row>
    <row r="42">
      <c r="B42" s="24" t="inlineStr">
        <is>
          <t>Conversión de presupuestos (cohorte)</t>
        </is>
      </c>
      <c r="C42" s="28">
        <f>IFERROR(INDEX($L$16:$L$21,MATCH($C$24,$B$7:$B$12,0)),"")</f>
        <v/>
      </c>
      <c r="D42" s="28">
        <f>IFERROR(INDEX($L$16:$L$21,MATCH($F$24,$B$7:$B$12,0)),"")</f>
        <v/>
      </c>
      <c r="E42" s="29">
        <f>IF(OR(C42="",D42=""),"",(D42-C42)*100)</f>
        <v/>
      </c>
      <c r="F42" s="30" t="inlineStr"/>
    </row>
    <row r="43" ht="32" customHeight="1">
      <c r="B43" s="33" t="inlineStr">
        <is>
          <t>En los porcentajes, la diferencia está en puntos porcentuales (pp) y no se calcula la variación %. Un indicador de un mes solo se compara si el mes tiene todos sus datos cargados.</t>
        </is>
      </c>
    </row>
    <row r="45" ht="22" customHeight="1">
      <c r="B45" s="12" t="inlineStr">
        <is>
          <t>4. Evolución (los gráficos se actualizan solos)</t>
        </is>
      </c>
      <c r="C45" s="13" t="n"/>
      <c r="D45" s="13" t="n"/>
      <c r="E45" s="13" t="n"/>
      <c r="F45" s="13" t="n"/>
      <c r="G45" s="13" t="n"/>
      <c r="H45" s="13" t="n"/>
      <c r="I45" s="13" t="n"/>
      <c r="J45" s="13" t="n"/>
      <c r="K45" s="13" t="n"/>
      <c r="L45" s="13" t="n"/>
      <c r="M45" s="13" t="n"/>
      <c r="N45" s="13" t="n"/>
      <c r="O45" s="13" t="n"/>
    </row>
  </sheetData>
  <mergeCells count="2">
    <mergeCell ref="B43:F43"/>
    <mergeCell ref="B2:O2"/>
  </mergeCells>
  <conditionalFormatting sqref="B16:N21">
    <cfRule type="expression" priority="1" dxfId="0">
      <formula>ISNA(B16)</formula>
    </cfRule>
  </conditionalFormatting>
  <conditionalFormatting sqref="C16:C21">
    <cfRule type="expression" priority="2" dxfId="1">
      <formula>AND(ISNUMBER(C16),C16&lt;&gt;0)</formula>
    </cfRule>
  </conditionalFormatting>
  <dataValidations count="1">
    <dataValidation sqref="C24 F24" showDropDown="0" showInputMessage="0" showErrorMessage="0" allowBlank="1" errorTitle="Mes no válido" error="Elegí un mes de la lista (los de la columna «Mes» del bloque 1)." type="list">
      <formula1>=$B$7:$B$12</formula1>
    </dataValidation>
  </dataValidations>
  <pageMargins left="0.75" right="0.75"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tabColor rgb="00F59E0B"/>
    <outlinePr summaryBelow="1" summaryRight="1"/>
    <pageSetUpPr fitToPage="1"/>
  </sheetPr>
  <dimension ref="B1:O57"/>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 width="17" customWidth="1" min="12" max="12"/>
    <col width="17" customWidth="1" min="13" max="13"/>
    <col width="17" customWidth="1" min="14" max="14"/>
    <col width="17" customWidth="1" min="15" max="15"/>
  </cols>
  <sheetData>
    <row r="1">
      <c r="B1" s="6" t="inlineStr">
        <is>
          <t>Planilla de indicadores mensuales — consultorio odontológico</t>
        </is>
      </c>
    </row>
    <row r="2" ht="32" customHeight="1">
      <c r="B2" s="11" t="inlineStr">
        <is>
          <t>Completá las celdas amarillas, una fila por mes. Los indicadores y los gráficos se calculan solos. Definiciones: hoja «Definiciones».</t>
        </is>
      </c>
    </row>
    <row r="5" ht="22" customHeight="1">
      <c r="B5" s="12" t="inlineStr">
        <is>
          <t>1. Datos que cargás cada mes (celdas amarillas)</t>
        </is>
      </c>
      <c r="C5" s="13" t="n"/>
      <c r="D5" s="13" t="n"/>
      <c r="E5" s="13" t="n"/>
      <c r="F5" s="13" t="n"/>
      <c r="G5" s="13" t="n"/>
      <c r="H5" s="13" t="n"/>
      <c r="I5" s="13" t="n"/>
      <c r="J5" s="13" t="n"/>
      <c r="K5" s="13" t="n"/>
      <c r="L5" s="13" t="n"/>
      <c r="M5" s="13" t="n"/>
      <c r="N5" s="13" t="n"/>
      <c r="O5" s="13" t="n"/>
    </row>
    <row r="6" ht="62" customHeight="1">
      <c r="B6" s="8" t="inlineStr">
        <is>
          <t>Mes (escribí el nombre)</t>
        </is>
      </c>
      <c r="C6" s="8" t="inlineStr">
        <is>
          <t>Turnos programados
(todos los del mes, con cancelados)</t>
        </is>
      </c>
      <c r="D6" s="8" t="inlineStr">
        <is>
          <t>Turnos atendidos</t>
        </is>
      </c>
      <c r="E6" s="8" t="inlineStr">
        <is>
          <t>Turnos ausentes
(el paciente no vino)</t>
        </is>
      </c>
      <c r="F6" s="8" t="inlineStr">
        <is>
          <t>Turnos cancelados</t>
        </is>
      </c>
      <c r="G6" s="8" t="inlineStr">
        <is>
          <t>Cobros brutos ($)
(todo lo cobrado en el mes)</t>
        </is>
      </c>
      <c r="H6" s="8" t="inlineStr">
        <is>
          <t>Reintegros a pacientes ($)
(devoluciones)</t>
        </is>
      </c>
      <c r="I6" s="8" t="inlineStr">
        <is>
          <t>Egresos registrados en caja ($)
(insumos, alquiler, etc.)</t>
        </is>
      </c>
      <c r="J6" s="8" t="inlineStr">
        <is>
          <t>Producción valorizada ($)
(opcional: valor de lo realizado)</t>
        </is>
      </c>
      <c r="K6" s="8" t="inlineStr">
        <is>
          <t>Presupuestos emitidos en el mes</t>
        </is>
      </c>
      <c r="L6" s="8" t="inlineStr">
        <is>
          <t>De esos, aprobados dentro de los 30 días
de su emisión</t>
        </is>
      </c>
      <c r="M6" s="8" t="inlineStr">
        <is>
          <t>Deuda de pacientes al cierre ($)</t>
        </is>
      </c>
      <c r="N6" s="8" t="inlineStr">
        <is>
          <t>Pacientes nuevos</t>
        </is>
      </c>
      <c r="O6" s="8" t="inlineStr">
        <is>
          <t>Pacientes inactivos
(sin turno hace 6 meses o más)</t>
        </is>
      </c>
    </row>
    <row r="7">
      <c r="B7" s="14" t="n"/>
      <c r="C7" s="15" t="n"/>
      <c r="D7" s="15" t="n"/>
      <c r="E7" s="15" t="n"/>
      <c r="F7" s="15" t="n"/>
      <c r="G7" s="16" t="n"/>
      <c r="H7" s="16" t="n"/>
      <c r="I7" s="16" t="n"/>
      <c r="J7" s="16" t="n"/>
      <c r="K7" s="15" t="n"/>
      <c r="L7" s="15" t="n"/>
      <c r="M7" s="16" t="n"/>
      <c r="N7" s="15" t="n"/>
      <c r="O7" s="15" t="n"/>
    </row>
    <row r="8">
      <c r="B8" s="14" t="n"/>
      <c r="C8" s="15" t="n"/>
      <c r="D8" s="15" t="n"/>
      <c r="E8" s="15" t="n"/>
      <c r="F8" s="15" t="n"/>
      <c r="G8" s="16" t="n"/>
      <c r="H8" s="16" t="n"/>
      <c r="I8" s="16" t="n"/>
      <c r="J8" s="16" t="n"/>
      <c r="K8" s="15" t="n"/>
      <c r="L8" s="15" t="n"/>
      <c r="M8" s="16" t="n"/>
      <c r="N8" s="15" t="n"/>
      <c r="O8" s="15" t="n"/>
    </row>
    <row r="9">
      <c r="B9" s="14" t="n"/>
      <c r="C9" s="15" t="n"/>
      <c r="D9" s="15" t="n"/>
      <c r="E9" s="15" t="n"/>
      <c r="F9" s="15" t="n"/>
      <c r="G9" s="16" t="n"/>
      <c r="H9" s="16" t="n"/>
      <c r="I9" s="16" t="n"/>
      <c r="J9" s="16" t="n"/>
      <c r="K9" s="15" t="n"/>
      <c r="L9" s="15" t="n"/>
      <c r="M9" s="16" t="n"/>
      <c r="N9" s="15" t="n"/>
      <c r="O9" s="15" t="n"/>
    </row>
    <row r="10">
      <c r="B10" s="14" t="n"/>
      <c r="C10" s="15" t="n"/>
      <c r="D10" s="15" t="n"/>
      <c r="E10" s="15" t="n"/>
      <c r="F10" s="15" t="n"/>
      <c r="G10" s="16" t="n"/>
      <c r="H10" s="16" t="n"/>
      <c r="I10" s="16" t="n"/>
      <c r="J10" s="16" t="n"/>
      <c r="K10" s="15" t="n"/>
      <c r="L10" s="15" t="n"/>
      <c r="M10" s="16" t="n"/>
      <c r="N10" s="15" t="n"/>
      <c r="O10" s="15" t="n"/>
    </row>
    <row r="11">
      <c r="B11" s="14" t="n"/>
      <c r="C11" s="15" t="n"/>
      <c r="D11" s="15" t="n"/>
      <c r="E11" s="15" t="n"/>
      <c r="F11" s="15" t="n"/>
      <c r="G11" s="16" t="n"/>
      <c r="H11" s="16" t="n"/>
      <c r="I11" s="16" t="n"/>
      <c r="J11" s="16" t="n"/>
      <c r="K11" s="15" t="n"/>
      <c r="L11" s="15" t="n"/>
      <c r="M11" s="16" t="n"/>
      <c r="N11" s="15" t="n"/>
      <c r="O11" s="15" t="n"/>
    </row>
    <row r="12">
      <c r="B12" s="14" t="n"/>
      <c r="C12" s="15" t="n"/>
      <c r="D12" s="15" t="n"/>
      <c r="E12" s="15" t="n"/>
      <c r="F12" s="15" t="n"/>
      <c r="G12" s="16" t="n"/>
      <c r="H12" s="16" t="n"/>
      <c r="I12" s="16" t="n"/>
      <c r="J12" s="16" t="n"/>
      <c r="K12" s="15" t="n"/>
      <c r="L12" s="15" t="n"/>
      <c r="M12" s="16" t="n"/>
      <c r="N12" s="15" t="n"/>
      <c r="O12" s="15" t="n"/>
    </row>
    <row r="13">
      <c r="B13" s="14" t="n"/>
      <c r="C13" s="15" t="n"/>
      <c r="D13" s="15" t="n"/>
      <c r="E13" s="15" t="n"/>
      <c r="F13" s="15" t="n"/>
      <c r="G13" s="16" t="n"/>
      <c r="H13" s="16" t="n"/>
      <c r="I13" s="16" t="n"/>
      <c r="J13" s="16" t="n"/>
      <c r="K13" s="15" t="n"/>
      <c r="L13" s="15" t="n"/>
      <c r="M13" s="16" t="n"/>
      <c r="N13" s="15" t="n"/>
      <c r="O13" s="15" t="n"/>
    </row>
    <row r="14">
      <c r="B14" s="14" t="n"/>
      <c r="C14" s="15" t="n"/>
      <c r="D14" s="15" t="n"/>
      <c r="E14" s="15" t="n"/>
      <c r="F14" s="15" t="n"/>
      <c r="G14" s="16" t="n"/>
      <c r="H14" s="16" t="n"/>
      <c r="I14" s="16" t="n"/>
      <c r="J14" s="16" t="n"/>
      <c r="K14" s="15" t="n"/>
      <c r="L14" s="15" t="n"/>
      <c r="M14" s="16" t="n"/>
      <c r="N14" s="15" t="n"/>
      <c r="O14" s="15" t="n"/>
    </row>
    <row r="15">
      <c r="B15" s="14" t="n"/>
      <c r="C15" s="15" t="n"/>
      <c r="D15" s="15" t="n"/>
      <c r="E15" s="15" t="n"/>
      <c r="F15" s="15" t="n"/>
      <c r="G15" s="16" t="n"/>
      <c r="H15" s="16" t="n"/>
      <c r="I15" s="16" t="n"/>
      <c r="J15" s="16" t="n"/>
      <c r="K15" s="15" t="n"/>
      <c r="L15" s="15" t="n"/>
      <c r="M15" s="16" t="n"/>
      <c r="N15" s="15" t="n"/>
      <c r="O15" s="15" t="n"/>
    </row>
    <row r="16">
      <c r="B16" s="14" t="n"/>
      <c r="C16" s="15" t="n"/>
      <c r="D16" s="15" t="n"/>
      <c r="E16" s="15" t="n"/>
      <c r="F16" s="15" t="n"/>
      <c r="G16" s="16" t="n"/>
      <c r="H16" s="16" t="n"/>
      <c r="I16" s="16" t="n"/>
      <c r="J16" s="16" t="n"/>
      <c r="K16" s="15" t="n"/>
      <c r="L16" s="15" t="n"/>
      <c r="M16" s="16" t="n"/>
      <c r="N16" s="15" t="n"/>
      <c r="O16" s="15" t="n"/>
    </row>
    <row r="17">
      <c r="B17" s="14" t="n"/>
      <c r="C17" s="15" t="n"/>
      <c r="D17" s="15" t="n"/>
      <c r="E17" s="15" t="n"/>
      <c r="F17" s="15" t="n"/>
      <c r="G17" s="16" t="n"/>
      <c r="H17" s="16" t="n"/>
      <c r="I17" s="16" t="n"/>
      <c r="J17" s="16" t="n"/>
      <c r="K17" s="15" t="n"/>
      <c r="L17" s="15" t="n"/>
      <c r="M17" s="16" t="n"/>
      <c r="N17" s="15" t="n"/>
      <c r="O17" s="15" t="n"/>
    </row>
    <row r="18">
      <c r="B18" s="14" t="n"/>
      <c r="C18" s="15" t="n"/>
      <c r="D18" s="15" t="n"/>
      <c r="E18" s="15" t="n"/>
      <c r="F18" s="15" t="n"/>
      <c r="G18" s="16" t="n"/>
      <c r="H18" s="16" t="n"/>
      <c r="I18" s="16" t="n"/>
      <c r="J18" s="16" t="n"/>
      <c r="K18" s="15" t="n"/>
      <c r="L18" s="15" t="n"/>
      <c r="M18" s="16" t="n"/>
      <c r="N18" s="15" t="n"/>
      <c r="O18" s="15" t="n"/>
    </row>
    <row r="20" ht="22" customHeight="1">
      <c r="B20" s="12" t="inlineStr">
        <is>
          <t>2. Indicadores (se calculan solos — no escribas acá)</t>
        </is>
      </c>
      <c r="C20" s="13" t="n"/>
      <c r="D20" s="13" t="n"/>
      <c r="E20" s="13" t="n"/>
      <c r="F20" s="13" t="n"/>
      <c r="G20" s="13" t="n"/>
      <c r="H20" s="13" t="n"/>
      <c r="I20" s="13" t="n"/>
      <c r="J20" s="13" t="n"/>
      <c r="K20" s="13" t="n"/>
      <c r="L20" s="13" t="n"/>
      <c r="M20" s="13" t="n"/>
      <c r="N20" s="13" t="n"/>
    </row>
    <row r="21" ht="62" customHeight="1">
      <c r="B21" s="8" t="inlineStr">
        <is>
          <t>Mes</t>
        </is>
      </c>
      <c r="C21" s="8" t="inlineStr">
        <is>
          <t>Turnos sin estado final
(tiene que dar 0)</t>
        </is>
      </c>
      <c r="D21" s="8" t="inlineStr">
        <is>
          <t>Asistencia</t>
        </is>
      </c>
      <c r="E21" s="8" t="inlineStr">
        <is>
          <t>Ausentismo
(ausentes ÷ (programados − cancelados))</t>
        </is>
      </c>
      <c r="F21" s="8" t="inlineStr">
        <is>
          <t>Ausentismo con cancelados
(criterio alternativo)</t>
        </is>
      </c>
      <c r="G21" s="8" t="inlineStr">
        <is>
          <t>Cobros netos ($)
(brutos − reintegros)</t>
        </is>
      </c>
      <c r="H21" s="8" t="inlineStr">
        <is>
          <t>Movimiento neto de caja ($)
(cobros netos − egresos)</t>
        </is>
      </c>
      <c r="I21" s="8" t="inlineStr">
        <is>
          <t>Cobros netos por turno atendido ($)</t>
        </is>
      </c>
      <c r="J21" s="8" t="inlineStr">
        <is>
          <t>Producción por turno atendido ($)</t>
        </is>
      </c>
      <c r="K21" s="8" t="inlineStr">
        <is>
          <t>Cobros netos ÷ producción</t>
        </is>
      </c>
      <c r="L21" s="8" t="inlineStr">
        <is>
          <t>Conversión de presupuestos
(por cohorte, a 30 días)</t>
        </is>
      </c>
      <c r="M21" s="8" t="inlineStr">
        <is>
          <t>Variación de turnos atendidos
vs. mes anterior</t>
        </is>
      </c>
      <c r="N21" s="8" t="inlineStr">
        <is>
          <t>Variación de cobros netos
vs. mes anterior</t>
        </is>
      </c>
    </row>
    <row r="22">
      <c r="B22" s="17">
        <f>IF(B7="","",B7)</f>
        <v/>
      </c>
      <c r="C22" s="18">
        <f>IF(COUNT(C7:F7)&lt;4,NA(),C7-F7-D7-E7)</f>
        <v/>
      </c>
      <c r="D22" s="19">
        <f>IF(COUNT(C7:F7)&lt;4,NA(),IF(C7-F7&lt;=0,NA(),D7/(C7-F7)))</f>
        <v/>
      </c>
      <c r="E22" s="19">
        <f>IF(COUNT(C7:F7)&lt;4,NA(),IF(C7-F7&lt;=0,NA(),E7/(C7-F7)))</f>
        <v/>
      </c>
      <c r="F22" s="19">
        <f>IF(COUNT(C7:F7)&lt;4,NA(),IF(C7&lt;=0,NA(),E7/C7))</f>
        <v/>
      </c>
      <c r="G22" s="20">
        <f>IF(COUNT(G7:H7)&lt;2,NA(),G7-H7)</f>
        <v/>
      </c>
      <c r="H22" s="20">
        <f>IF(COUNT(G7:I7)&lt;3,NA(),G7-H7-I7)</f>
        <v/>
      </c>
      <c r="I22" s="20">
        <f>IF(OR(COUNT(G7:H7)&lt;2,COUNT(D7)&lt;1),NA(),IF(D7&lt;=0,NA(),(G7-H7)/D7))</f>
        <v/>
      </c>
      <c r="J22" s="20">
        <f>IF(OR(COUNT(J7)&lt;1,COUNT(D7)&lt;1),NA(),IF(D7&lt;=0,NA(),J7/D7))</f>
        <v/>
      </c>
      <c r="K22" s="19">
        <f>IF(OR(COUNT(J7)&lt;1,COUNT(G7:H7)&lt;2),NA(),IF(J7&lt;=0,NA(),(G7-H7)/J7))</f>
        <v/>
      </c>
      <c r="L22" s="19">
        <f>IF(COUNT(K7:L7)&lt;2,NA(),IF(K7&lt;=0,NA(),L7/K7))</f>
        <v/>
      </c>
      <c r="M22" s="21">
        <f>NA()</f>
        <v/>
      </c>
      <c r="N22" s="21">
        <f>NA()</f>
        <v/>
      </c>
    </row>
    <row r="23">
      <c r="B23" s="17">
        <f>IF(B8="","",B8)</f>
        <v/>
      </c>
      <c r="C23" s="18">
        <f>IF(COUNT(C8:F8)&lt;4,NA(),C8-F8-D8-E8)</f>
        <v/>
      </c>
      <c r="D23" s="19">
        <f>IF(COUNT(C8:F8)&lt;4,NA(),IF(C8-F8&lt;=0,NA(),D8/(C8-F8)))</f>
        <v/>
      </c>
      <c r="E23" s="19">
        <f>IF(COUNT(C8:F8)&lt;4,NA(),IF(C8-F8&lt;=0,NA(),E8/(C8-F8)))</f>
        <v/>
      </c>
      <c r="F23" s="19">
        <f>IF(COUNT(C8:F8)&lt;4,NA(),IF(C8&lt;=0,NA(),E8/C8))</f>
        <v/>
      </c>
      <c r="G23" s="20">
        <f>IF(COUNT(G8:H8)&lt;2,NA(),G8-H8)</f>
        <v/>
      </c>
      <c r="H23" s="20">
        <f>IF(COUNT(G8:I8)&lt;3,NA(),G8-H8-I8)</f>
        <v/>
      </c>
      <c r="I23" s="20">
        <f>IF(OR(COUNT(G8:H8)&lt;2,COUNT(D8)&lt;1),NA(),IF(D8&lt;=0,NA(),(G8-H8)/D8))</f>
        <v/>
      </c>
      <c r="J23" s="20">
        <f>IF(OR(COUNT(J8)&lt;1,COUNT(D8)&lt;1),NA(),IF(D8&lt;=0,NA(),J8/D8))</f>
        <v/>
      </c>
      <c r="K23" s="19">
        <f>IF(OR(COUNT(J8)&lt;1,COUNT(G8:H8)&lt;2),NA(),IF(J8&lt;=0,NA(),(G8-H8)/J8))</f>
        <v/>
      </c>
      <c r="L23" s="19">
        <f>IF(COUNT(K8:L8)&lt;2,NA(),IF(K8&lt;=0,NA(),L8/K8))</f>
        <v/>
      </c>
      <c r="M23" s="21">
        <f>IF(OR(COUNT(D8)&lt;1,COUNT(D7)&lt;1),NA(),IF(D7=0,NA(),D8/D7-1))</f>
        <v/>
      </c>
      <c r="N23" s="21">
        <f>IFERROR(IF(G22=0,NA(),G23/G22-1),NA())</f>
        <v/>
      </c>
    </row>
    <row r="24">
      <c r="B24" s="17">
        <f>IF(B9="","",B9)</f>
        <v/>
      </c>
      <c r="C24" s="18">
        <f>IF(COUNT(C9:F9)&lt;4,NA(),C9-F9-D9-E9)</f>
        <v/>
      </c>
      <c r="D24" s="19">
        <f>IF(COUNT(C9:F9)&lt;4,NA(),IF(C9-F9&lt;=0,NA(),D9/(C9-F9)))</f>
        <v/>
      </c>
      <c r="E24" s="19">
        <f>IF(COUNT(C9:F9)&lt;4,NA(),IF(C9-F9&lt;=0,NA(),E9/(C9-F9)))</f>
        <v/>
      </c>
      <c r="F24" s="19">
        <f>IF(COUNT(C9:F9)&lt;4,NA(),IF(C9&lt;=0,NA(),E9/C9))</f>
        <v/>
      </c>
      <c r="G24" s="20">
        <f>IF(COUNT(G9:H9)&lt;2,NA(),G9-H9)</f>
        <v/>
      </c>
      <c r="H24" s="20">
        <f>IF(COUNT(G9:I9)&lt;3,NA(),G9-H9-I9)</f>
        <v/>
      </c>
      <c r="I24" s="20">
        <f>IF(OR(COUNT(G9:H9)&lt;2,COUNT(D9)&lt;1),NA(),IF(D9&lt;=0,NA(),(G9-H9)/D9))</f>
        <v/>
      </c>
      <c r="J24" s="20">
        <f>IF(OR(COUNT(J9)&lt;1,COUNT(D9)&lt;1),NA(),IF(D9&lt;=0,NA(),J9/D9))</f>
        <v/>
      </c>
      <c r="K24" s="19">
        <f>IF(OR(COUNT(J9)&lt;1,COUNT(G9:H9)&lt;2),NA(),IF(J9&lt;=0,NA(),(G9-H9)/J9))</f>
        <v/>
      </c>
      <c r="L24" s="19">
        <f>IF(COUNT(K9:L9)&lt;2,NA(),IF(K9&lt;=0,NA(),L9/K9))</f>
        <v/>
      </c>
      <c r="M24" s="21">
        <f>IF(OR(COUNT(D9)&lt;1,COUNT(D8)&lt;1),NA(),IF(D8=0,NA(),D9/D8-1))</f>
        <v/>
      </c>
      <c r="N24" s="21">
        <f>IFERROR(IF(G23=0,NA(),G24/G23-1),NA())</f>
        <v/>
      </c>
    </row>
    <row r="25">
      <c r="B25" s="17">
        <f>IF(B10="","",B10)</f>
        <v/>
      </c>
      <c r="C25" s="18">
        <f>IF(COUNT(C10:F10)&lt;4,NA(),C10-F10-D10-E10)</f>
        <v/>
      </c>
      <c r="D25" s="19">
        <f>IF(COUNT(C10:F10)&lt;4,NA(),IF(C10-F10&lt;=0,NA(),D10/(C10-F10)))</f>
        <v/>
      </c>
      <c r="E25" s="19">
        <f>IF(COUNT(C10:F10)&lt;4,NA(),IF(C10-F10&lt;=0,NA(),E10/(C10-F10)))</f>
        <v/>
      </c>
      <c r="F25" s="19">
        <f>IF(COUNT(C10:F10)&lt;4,NA(),IF(C10&lt;=0,NA(),E10/C10))</f>
        <v/>
      </c>
      <c r="G25" s="20">
        <f>IF(COUNT(G10:H10)&lt;2,NA(),G10-H10)</f>
        <v/>
      </c>
      <c r="H25" s="20">
        <f>IF(COUNT(G10:I10)&lt;3,NA(),G10-H10-I10)</f>
        <v/>
      </c>
      <c r="I25" s="20">
        <f>IF(OR(COUNT(G10:H10)&lt;2,COUNT(D10)&lt;1),NA(),IF(D10&lt;=0,NA(),(G10-H10)/D10))</f>
        <v/>
      </c>
      <c r="J25" s="20">
        <f>IF(OR(COUNT(J10)&lt;1,COUNT(D10)&lt;1),NA(),IF(D10&lt;=0,NA(),J10/D10))</f>
        <v/>
      </c>
      <c r="K25" s="19">
        <f>IF(OR(COUNT(J10)&lt;1,COUNT(G10:H10)&lt;2),NA(),IF(J10&lt;=0,NA(),(G10-H10)/J10))</f>
        <v/>
      </c>
      <c r="L25" s="19">
        <f>IF(COUNT(K10:L10)&lt;2,NA(),IF(K10&lt;=0,NA(),L10/K10))</f>
        <v/>
      </c>
      <c r="M25" s="21">
        <f>IF(OR(COUNT(D10)&lt;1,COUNT(D9)&lt;1),NA(),IF(D9=0,NA(),D10/D9-1))</f>
        <v/>
      </c>
      <c r="N25" s="21">
        <f>IFERROR(IF(G24=0,NA(),G25/G24-1),NA())</f>
        <v/>
      </c>
    </row>
    <row r="26">
      <c r="B26" s="17">
        <f>IF(B11="","",B11)</f>
        <v/>
      </c>
      <c r="C26" s="18">
        <f>IF(COUNT(C11:F11)&lt;4,NA(),C11-F11-D11-E11)</f>
        <v/>
      </c>
      <c r="D26" s="19">
        <f>IF(COUNT(C11:F11)&lt;4,NA(),IF(C11-F11&lt;=0,NA(),D11/(C11-F11)))</f>
        <v/>
      </c>
      <c r="E26" s="19">
        <f>IF(COUNT(C11:F11)&lt;4,NA(),IF(C11-F11&lt;=0,NA(),E11/(C11-F11)))</f>
        <v/>
      </c>
      <c r="F26" s="19">
        <f>IF(COUNT(C11:F11)&lt;4,NA(),IF(C11&lt;=0,NA(),E11/C11))</f>
        <v/>
      </c>
      <c r="G26" s="20">
        <f>IF(COUNT(G11:H11)&lt;2,NA(),G11-H11)</f>
        <v/>
      </c>
      <c r="H26" s="20">
        <f>IF(COUNT(G11:I11)&lt;3,NA(),G11-H11-I11)</f>
        <v/>
      </c>
      <c r="I26" s="20">
        <f>IF(OR(COUNT(G11:H11)&lt;2,COUNT(D11)&lt;1),NA(),IF(D11&lt;=0,NA(),(G11-H11)/D11))</f>
        <v/>
      </c>
      <c r="J26" s="20">
        <f>IF(OR(COUNT(J11)&lt;1,COUNT(D11)&lt;1),NA(),IF(D11&lt;=0,NA(),J11/D11))</f>
        <v/>
      </c>
      <c r="K26" s="19">
        <f>IF(OR(COUNT(J11)&lt;1,COUNT(G11:H11)&lt;2),NA(),IF(J11&lt;=0,NA(),(G11-H11)/J11))</f>
        <v/>
      </c>
      <c r="L26" s="19">
        <f>IF(COUNT(K11:L11)&lt;2,NA(),IF(K11&lt;=0,NA(),L11/K11))</f>
        <v/>
      </c>
      <c r="M26" s="21">
        <f>IF(OR(COUNT(D11)&lt;1,COUNT(D10)&lt;1),NA(),IF(D10=0,NA(),D11/D10-1))</f>
        <v/>
      </c>
      <c r="N26" s="21">
        <f>IFERROR(IF(G25=0,NA(),G26/G25-1),NA())</f>
        <v/>
      </c>
    </row>
    <row r="27">
      <c r="B27" s="17">
        <f>IF(B12="","",B12)</f>
        <v/>
      </c>
      <c r="C27" s="18">
        <f>IF(COUNT(C12:F12)&lt;4,NA(),C12-F12-D12-E12)</f>
        <v/>
      </c>
      <c r="D27" s="19">
        <f>IF(COUNT(C12:F12)&lt;4,NA(),IF(C12-F12&lt;=0,NA(),D12/(C12-F12)))</f>
        <v/>
      </c>
      <c r="E27" s="19">
        <f>IF(COUNT(C12:F12)&lt;4,NA(),IF(C12-F12&lt;=0,NA(),E12/(C12-F12)))</f>
        <v/>
      </c>
      <c r="F27" s="19">
        <f>IF(COUNT(C12:F12)&lt;4,NA(),IF(C12&lt;=0,NA(),E12/C12))</f>
        <v/>
      </c>
      <c r="G27" s="20">
        <f>IF(COUNT(G12:H12)&lt;2,NA(),G12-H12)</f>
        <v/>
      </c>
      <c r="H27" s="20">
        <f>IF(COUNT(G12:I12)&lt;3,NA(),G12-H12-I12)</f>
        <v/>
      </c>
      <c r="I27" s="20">
        <f>IF(OR(COUNT(G12:H12)&lt;2,COUNT(D12)&lt;1),NA(),IF(D12&lt;=0,NA(),(G12-H12)/D12))</f>
        <v/>
      </c>
      <c r="J27" s="20">
        <f>IF(OR(COUNT(J12)&lt;1,COUNT(D12)&lt;1),NA(),IF(D12&lt;=0,NA(),J12/D12))</f>
        <v/>
      </c>
      <c r="K27" s="19">
        <f>IF(OR(COUNT(J12)&lt;1,COUNT(G12:H12)&lt;2),NA(),IF(J12&lt;=0,NA(),(G12-H12)/J12))</f>
        <v/>
      </c>
      <c r="L27" s="19">
        <f>IF(COUNT(K12:L12)&lt;2,NA(),IF(K12&lt;=0,NA(),L12/K12))</f>
        <v/>
      </c>
      <c r="M27" s="21">
        <f>IF(OR(COUNT(D12)&lt;1,COUNT(D11)&lt;1),NA(),IF(D11=0,NA(),D12/D11-1))</f>
        <v/>
      </c>
      <c r="N27" s="21">
        <f>IFERROR(IF(G26=0,NA(),G27/G26-1),NA())</f>
        <v/>
      </c>
    </row>
    <row r="28">
      <c r="B28" s="17">
        <f>IF(B13="","",B13)</f>
        <v/>
      </c>
      <c r="C28" s="18">
        <f>IF(COUNT(C13:F13)&lt;4,NA(),C13-F13-D13-E13)</f>
        <v/>
      </c>
      <c r="D28" s="19">
        <f>IF(COUNT(C13:F13)&lt;4,NA(),IF(C13-F13&lt;=0,NA(),D13/(C13-F13)))</f>
        <v/>
      </c>
      <c r="E28" s="19">
        <f>IF(COUNT(C13:F13)&lt;4,NA(),IF(C13-F13&lt;=0,NA(),E13/(C13-F13)))</f>
        <v/>
      </c>
      <c r="F28" s="19">
        <f>IF(COUNT(C13:F13)&lt;4,NA(),IF(C13&lt;=0,NA(),E13/C13))</f>
        <v/>
      </c>
      <c r="G28" s="20">
        <f>IF(COUNT(G13:H13)&lt;2,NA(),G13-H13)</f>
        <v/>
      </c>
      <c r="H28" s="20">
        <f>IF(COUNT(G13:I13)&lt;3,NA(),G13-H13-I13)</f>
        <v/>
      </c>
      <c r="I28" s="20">
        <f>IF(OR(COUNT(G13:H13)&lt;2,COUNT(D13)&lt;1),NA(),IF(D13&lt;=0,NA(),(G13-H13)/D13))</f>
        <v/>
      </c>
      <c r="J28" s="20">
        <f>IF(OR(COUNT(J13)&lt;1,COUNT(D13)&lt;1),NA(),IF(D13&lt;=0,NA(),J13/D13))</f>
        <v/>
      </c>
      <c r="K28" s="19">
        <f>IF(OR(COUNT(J13)&lt;1,COUNT(G13:H13)&lt;2),NA(),IF(J13&lt;=0,NA(),(G13-H13)/J13))</f>
        <v/>
      </c>
      <c r="L28" s="19">
        <f>IF(COUNT(K13:L13)&lt;2,NA(),IF(K13&lt;=0,NA(),L13/K13))</f>
        <v/>
      </c>
      <c r="M28" s="21">
        <f>IF(OR(COUNT(D13)&lt;1,COUNT(D12)&lt;1),NA(),IF(D12=0,NA(),D13/D12-1))</f>
        <v/>
      </c>
      <c r="N28" s="21">
        <f>IFERROR(IF(G27=0,NA(),G28/G27-1),NA())</f>
        <v/>
      </c>
    </row>
    <row r="29">
      <c r="B29" s="17">
        <f>IF(B14="","",B14)</f>
        <v/>
      </c>
      <c r="C29" s="18">
        <f>IF(COUNT(C14:F14)&lt;4,NA(),C14-F14-D14-E14)</f>
        <v/>
      </c>
      <c r="D29" s="19">
        <f>IF(COUNT(C14:F14)&lt;4,NA(),IF(C14-F14&lt;=0,NA(),D14/(C14-F14)))</f>
        <v/>
      </c>
      <c r="E29" s="19">
        <f>IF(COUNT(C14:F14)&lt;4,NA(),IF(C14-F14&lt;=0,NA(),E14/(C14-F14)))</f>
        <v/>
      </c>
      <c r="F29" s="19">
        <f>IF(COUNT(C14:F14)&lt;4,NA(),IF(C14&lt;=0,NA(),E14/C14))</f>
        <v/>
      </c>
      <c r="G29" s="20">
        <f>IF(COUNT(G14:H14)&lt;2,NA(),G14-H14)</f>
        <v/>
      </c>
      <c r="H29" s="20">
        <f>IF(COUNT(G14:I14)&lt;3,NA(),G14-H14-I14)</f>
        <v/>
      </c>
      <c r="I29" s="20">
        <f>IF(OR(COUNT(G14:H14)&lt;2,COUNT(D14)&lt;1),NA(),IF(D14&lt;=0,NA(),(G14-H14)/D14))</f>
        <v/>
      </c>
      <c r="J29" s="20">
        <f>IF(OR(COUNT(J14)&lt;1,COUNT(D14)&lt;1),NA(),IF(D14&lt;=0,NA(),J14/D14))</f>
        <v/>
      </c>
      <c r="K29" s="19">
        <f>IF(OR(COUNT(J14)&lt;1,COUNT(G14:H14)&lt;2),NA(),IF(J14&lt;=0,NA(),(G14-H14)/J14))</f>
        <v/>
      </c>
      <c r="L29" s="19">
        <f>IF(COUNT(K14:L14)&lt;2,NA(),IF(K14&lt;=0,NA(),L14/K14))</f>
        <v/>
      </c>
      <c r="M29" s="21">
        <f>IF(OR(COUNT(D14)&lt;1,COUNT(D13)&lt;1),NA(),IF(D13=0,NA(),D14/D13-1))</f>
        <v/>
      </c>
      <c r="N29" s="21">
        <f>IFERROR(IF(G28=0,NA(),G29/G28-1),NA())</f>
        <v/>
      </c>
    </row>
    <row r="30">
      <c r="B30" s="17">
        <f>IF(B15="","",B15)</f>
        <v/>
      </c>
      <c r="C30" s="18">
        <f>IF(COUNT(C15:F15)&lt;4,NA(),C15-F15-D15-E15)</f>
        <v/>
      </c>
      <c r="D30" s="19">
        <f>IF(COUNT(C15:F15)&lt;4,NA(),IF(C15-F15&lt;=0,NA(),D15/(C15-F15)))</f>
        <v/>
      </c>
      <c r="E30" s="19">
        <f>IF(COUNT(C15:F15)&lt;4,NA(),IF(C15-F15&lt;=0,NA(),E15/(C15-F15)))</f>
        <v/>
      </c>
      <c r="F30" s="19">
        <f>IF(COUNT(C15:F15)&lt;4,NA(),IF(C15&lt;=0,NA(),E15/C15))</f>
        <v/>
      </c>
      <c r="G30" s="20">
        <f>IF(COUNT(G15:H15)&lt;2,NA(),G15-H15)</f>
        <v/>
      </c>
      <c r="H30" s="20">
        <f>IF(COUNT(G15:I15)&lt;3,NA(),G15-H15-I15)</f>
        <v/>
      </c>
      <c r="I30" s="20">
        <f>IF(OR(COUNT(G15:H15)&lt;2,COUNT(D15)&lt;1),NA(),IF(D15&lt;=0,NA(),(G15-H15)/D15))</f>
        <v/>
      </c>
      <c r="J30" s="20">
        <f>IF(OR(COUNT(J15)&lt;1,COUNT(D15)&lt;1),NA(),IF(D15&lt;=0,NA(),J15/D15))</f>
        <v/>
      </c>
      <c r="K30" s="19">
        <f>IF(OR(COUNT(J15)&lt;1,COUNT(G15:H15)&lt;2),NA(),IF(J15&lt;=0,NA(),(G15-H15)/J15))</f>
        <v/>
      </c>
      <c r="L30" s="19">
        <f>IF(COUNT(K15:L15)&lt;2,NA(),IF(K15&lt;=0,NA(),L15/K15))</f>
        <v/>
      </c>
      <c r="M30" s="21">
        <f>IF(OR(COUNT(D15)&lt;1,COUNT(D14)&lt;1),NA(),IF(D14=0,NA(),D15/D14-1))</f>
        <v/>
      </c>
      <c r="N30" s="21">
        <f>IFERROR(IF(G29=0,NA(),G30/G29-1),NA())</f>
        <v/>
      </c>
    </row>
    <row r="31">
      <c r="B31" s="17">
        <f>IF(B16="","",B16)</f>
        <v/>
      </c>
      <c r="C31" s="18">
        <f>IF(COUNT(C16:F16)&lt;4,NA(),C16-F16-D16-E16)</f>
        <v/>
      </c>
      <c r="D31" s="19">
        <f>IF(COUNT(C16:F16)&lt;4,NA(),IF(C16-F16&lt;=0,NA(),D16/(C16-F16)))</f>
        <v/>
      </c>
      <c r="E31" s="19">
        <f>IF(COUNT(C16:F16)&lt;4,NA(),IF(C16-F16&lt;=0,NA(),E16/(C16-F16)))</f>
        <v/>
      </c>
      <c r="F31" s="19">
        <f>IF(COUNT(C16:F16)&lt;4,NA(),IF(C16&lt;=0,NA(),E16/C16))</f>
        <v/>
      </c>
      <c r="G31" s="20">
        <f>IF(COUNT(G16:H16)&lt;2,NA(),G16-H16)</f>
        <v/>
      </c>
      <c r="H31" s="20">
        <f>IF(COUNT(G16:I16)&lt;3,NA(),G16-H16-I16)</f>
        <v/>
      </c>
      <c r="I31" s="20">
        <f>IF(OR(COUNT(G16:H16)&lt;2,COUNT(D16)&lt;1),NA(),IF(D16&lt;=0,NA(),(G16-H16)/D16))</f>
        <v/>
      </c>
      <c r="J31" s="20">
        <f>IF(OR(COUNT(J16)&lt;1,COUNT(D16)&lt;1),NA(),IF(D16&lt;=0,NA(),J16/D16))</f>
        <v/>
      </c>
      <c r="K31" s="19">
        <f>IF(OR(COUNT(J16)&lt;1,COUNT(G16:H16)&lt;2),NA(),IF(J16&lt;=0,NA(),(G16-H16)/J16))</f>
        <v/>
      </c>
      <c r="L31" s="19">
        <f>IF(COUNT(K16:L16)&lt;2,NA(),IF(K16&lt;=0,NA(),L16/K16))</f>
        <v/>
      </c>
      <c r="M31" s="21">
        <f>IF(OR(COUNT(D16)&lt;1,COUNT(D15)&lt;1),NA(),IF(D15=0,NA(),D16/D15-1))</f>
        <v/>
      </c>
      <c r="N31" s="21">
        <f>IFERROR(IF(G30=0,NA(),G31/G30-1),NA())</f>
        <v/>
      </c>
    </row>
    <row r="32">
      <c r="B32" s="17">
        <f>IF(B17="","",B17)</f>
        <v/>
      </c>
      <c r="C32" s="18">
        <f>IF(COUNT(C17:F17)&lt;4,NA(),C17-F17-D17-E17)</f>
        <v/>
      </c>
      <c r="D32" s="19">
        <f>IF(COUNT(C17:F17)&lt;4,NA(),IF(C17-F17&lt;=0,NA(),D17/(C17-F17)))</f>
        <v/>
      </c>
      <c r="E32" s="19">
        <f>IF(COUNT(C17:F17)&lt;4,NA(),IF(C17-F17&lt;=0,NA(),E17/(C17-F17)))</f>
        <v/>
      </c>
      <c r="F32" s="19">
        <f>IF(COUNT(C17:F17)&lt;4,NA(),IF(C17&lt;=0,NA(),E17/C17))</f>
        <v/>
      </c>
      <c r="G32" s="20">
        <f>IF(COUNT(G17:H17)&lt;2,NA(),G17-H17)</f>
        <v/>
      </c>
      <c r="H32" s="20">
        <f>IF(COUNT(G17:I17)&lt;3,NA(),G17-H17-I17)</f>
        <v/>
      </c>
      <c r="I32" s="20">
        <f>IF(OR(COUNT(G17:H17)&lt;2,COUNT(D17)&lt;1),NA(),IF(D17&lt;=0,NA(),(G17-H17)/D17))</f>
        <v/>
      </c>
      <c r="J32" s="20">
        <f>IF(OR(COUNT(J17)&lt;1,COUNT(D17)&lt;1),NA(),IF(D17&lt;=0,NA(),J17/D17))</f>
        <v/>
      </c>
      <c r="K32" s="19">
        <f>IF(OR(COUNT(J17)&lt;1,COUNT(G17:H17)&lt;2),NA(),IF(J17&lt;=0,NA(),(G17-H17)/J17))</f>
        <v/>
      </c>
      <c r="L32" s="19">
        <f>IF(COUNT(K17:L17)&lt;2,NA(),IF(K17&lt;=0,NA(),L17/K17))</f>
        <v/>
      </c>
      <c r="M32" s="21">
        <f>IF(OR(COUNT(D17)&lt;1,COUNT(D16)&lt;1),NA(),IF(D16=0,NA(),D17/D16-1))</f>
        <v/>
      </c>
      <c r="N32" s="21">
        <f>IFERROR(IF(G31=0,NA(),G32/G31-1),NA())</f>
        <v/>
      </c>
    </row>
    <row r="33">
      <c r="B33" s="17">
        <f>IF(B18="","",B18)</f>
        <v/>
      </c>
      <c r="C33" s="18">
        <f>IF(COUNT(C18:F18)&lt;4,NA(),C18-F18-D18-E18)</f>
        <v/>
      </c>
      <c r="D33" s="19">
        <f>IF(COUNT(C18:F18)&lt;4,NA(),IF(C18-F18&lt;=0,NA(),D18/(C18-F18)))</f>
        <v/>
      </c>
      <c r="E33" s="19">
        <f>IF(COUNT(C18:F18)&lt;4,NA(),IF(C18-F18&lt;=0,NA(),E18/(C18-F18)))</f>
        <v/>
      </c>
      <c r="F33" s="19">
        <f>IF(COUNT(C18:F18)&lt;4,NA(),IF(C18&lt;=0,NA(),E18/C18))</f>
        <v/>
      </c>
      <c r="G33" s="20">
        <f>IF(COUNT(G18:H18)&lt;2,NA(),G18-H18)</f>
        <v/>
      </c>
      <c r="H33" s="20">
        <f>IF(COUNT(G18:I18)&lt;3,NA(),G18-H18-I18)</f>
        <v/>
      </c>
      <c r="I33" s="20">
        <f>IF(OR(COUNT(G18:H18)&lt;2,COUNT(D18)&lt;1),NA(),IF(D18&lt;=0,NA(),(G18-H18)/D18))</f>
        <v/>
      </c>
      <c r="J33" s="20">
        <f>IF(OR(COUNT(J18)&lt;1,COUNT(D18)&lt;1),NA(),IF(D18&lt;=0,NA(),J18/D18))</f>
        <v/>
      </c>
      <c r="K33" s="19">
        <f>IF(OR(COUNT(J18)&lt;1,COUNT(G18:H18)&lt;2),NA(),IF(J18&lt;=0,NA(),(G18-H18)/J18))</f>
        <v/>
      </c>
      <c r="L33" s="19">
        <f>IF(COUNT(K18:L18)&lt;2,NA(),IF(K18&lt;=0,NA(),L18/K18))</f>
        <v/>
      </c>
      <c r="M33" s="21">
        <f>IF(OR(COUNT(D18)&lt;1,COUNT(D17)&lt;1),NA(),IF(D17=0,NA(),D18/D17-1))</f>
        <v/>
      </c>
      <c r="N33" s="21">
        <f>IFERROR(IF(G32=0,NA(),G33/G32-1),NA())</f>
        <v/>
      </c>
    </row>
    <row r="35" ht="22" customHeight="1">
      <c r="B35" s="12" t="inlineStr">
        <is>
          <t>3. Comparar dos meses (elegí los meses en las celdas desplegables)</t>
        </is>
      </c>
      <c r="C35" s="13" t="n"/>
      <c r="D35" s="13" t="n"/>
      <c r="E35" s="13" t="n"/>
      <c r="F35" s="13" t="n"/>
    </row>
    <row r="36">
      <c r="B36" s="22" t="inlineStr">
        <is>
          <t>Mes A (base):</t>
        </is>
      </c>
      <c r="C36" s="23" t="n"/>
      <c r="E36" s="22" t="inlineStr">
        <is>
          <t>Mes B (a comparar):</t>
        </is>
      </c>
      <c r="F36" s="23" t="n"/>
    </row>
    <row r="38" ht="34" customHeight="1">
      <c r="B38" s="8" t="inlineStr">
        <is>
          <t>Indicador</t>
        </is>
      </c>
      <c r="C38" s="8" t="inlineStr">
        <is>
          <t>Mes A</t>
        </is>
      </c>
      <c r="D38" s="8" t="inlineStr">
        <is>
          <t>Mes B</t>
        </is>
      </c>
      <c r="E38" s="8" t="inlineStr">
        <is>
          <t>Diferencia
(B − A)</t>
        </is>
      </c>
      <c r="F38" s="8" t="inlineStr">
        <is>
          <t>Variación %
(B vs. A)</t>
        </is>
      </c>
    </row>
    <row r="39">
      <c r="B39" s="24" t="inlineStr">
        <is>
          <t>Turnos programados</t>
        </is>
      </c>
      <c r="C39" s="25">
        <f>IFERROR(INDEX($C$7:$C$18,MATCH($C$36,$B$7:$B$18,0)),"")</f>
        <v/>
      </c>
      <c r="D39" s="25">
        <f>IFERROR(INDEX($C$7:$C$18,MATCH($F$36,$B$7:$B$18,0)),"")</f>
        <v/>
      </c>
      <c r="E39" s="26">
        <f>IF(OR(C39="",D39=""),"",D39-C39)</f>
        <v/>
      </c>
      <c r="F39" s="27">
        <f>IF(OR(C39="",D39="",C39=0),"",D39/C39-1)</f>
        <v/>
      </c>
    </row>
    <row r="40">
      <c r="B40" s="24" t="inlineStr">
        <is>
          <t>Turnos atendidos</t>
        </is>
      </c>
      <c r="C40" s="25">
        <f>IFERROR(INDEX($D$7:$D$18,MATCH($C$36,$B$7:$B$18,0)),"")</f>
        <v/>
      </c>
      <c r="D40" s="25">
        <f>IFERROR(INDEX($D$7:$D$18,MATCH($F$36,$B$7:$B$18,0)),"")</f>
        <v/>
      </c>
      <c r="E40" s="26">
        <f>IF(OR(C40="",D40=""),"",D40-C40)</f>
        <v/>
      </c>
      <c r="F40" s="27">
        <f>IF(OR(C40="",D40="",C40=0),"",D40/C40-1)</f>
        <v/>
      </c>
    </row>
    <row r="41">
      <c r="B41" s="24" t="inlineStr">
        <is>
          <t>Turnos ausentes</t>
        </is>
      </c>
      <c r="C41" s="25">
        <f>IFERROR(INDEX($E$7:$E$18,MATCH($C$36,$B$7:$B$18,0)),"")</f>
        <v/>
      </c>
      <c r="D41" s="25">
        <f>IFERROR(INDEX($E$7:$E$18,MATCH($F$36,$B$7:$B$18,0)),"")</f>
        <v/>
      </c>
      <c r="E41" s="26">
        <f>IF(OR(C41="",D41=""),"",D41-C41)</f>
        <v/>
      </c>
      <c r="F41" s="27">
        <f>IF(OR(C41="",D41="",C41=0),"",D41/C41-1)</f>
        <v/>
      </c>
    </row>
    <row r="42">
      <c r="B42" s="24" t="inlineStr">
        <is>
          <t>Turnos cancelados</t>
        </is>
      </c>
      <c r="C42" s="25">
        <f>IFERROR(INDEX($F$7:$F$18,MATCH($C$36,$B$7:$B$18,0)),"")</f>
        <v/>
      </c>
      <c r="D42" s="25">
        <f>IFERROR(INDEX($F$7:$F$18,MATCH($F$36,$B$7:$B$18,0)),"")</f>
        <v/>
      </c>
      <c r="E42" s="26">
        <f>IF(OR(C42="",D42=""),"",D42-C42)</f>
        <v/>
      </c>
      <c r="F42" s="27">
        <f>IF(OR(C42="",D42="",C42=0),"",D42/C42-1)</f>
        <v/>
      </c>
    </row>
    <row r="43">
      <c r="B43" s="24" t="inlineStr">
        <is>
          <t>Asistencia</t>
        </is>
      </c>
      <c r="C43" s="28">
        <f>IFERROR(INDEX($D$22:$D$33,MATCH($C$36,$B$7:$B$18,0)),"")</f>
        <v/>
      </c>
      <c r="D43" s="28">
        <f>IFERROR(INDEX($D$22:$D$33,MATCH($F$36,$B$7:$B$18,0)),"")</f>
        <v/>
      </c>
      <c r="E43" s="29">
        <f>IF(OR(C43="",D43=""),"",(D43-C43)*100)</f>
        <v/>
      </c>
      <c r="F43" s="30" t="inlineStr"/>
    </row>
    <row r="44">
      <c r="B44" s="24" t="inlineStr">
        <is>
          <t>Ausentismo</t>
        </is>
      </c>
      <c r="C44" s="28">
        <f>IFERROR(INDEX($E$22:$E$33,MATCH($C$36,$B$7:$B$18,0)),"")</f>
        <v/>
      </c>
      <c r="D44" s="28">
        <f>IFERROR(INDEX($E$22:$E$33,MATCH($F$36,$B$7:$B$18,0)),"")</f>
        <v/>
      </c>
      <c r="E44" s="29">
        <f>IF(OR(C44="",D44=""),"",(D44-C44)*100)</f>
        <v/>
      </c>
      <c r="F44" s="30" t="inlineStr"/>
    </row>
    <row r="45">
      <c r="B45" s="24" t="inlineStr">
        <is>
          <t>Cobros brutos ($)</t>
        </is>
      </c>
      <c r="C45" s="31">
        <f>IFERROR(INDEX($G$7:$G$18,MATCH($C$36,$B$7:$B$18,0)),"")</f>
        <v/>
      </c>
      <c r="D45" s="31">
        <f>IFERROR(INDEX($G$7:$G$18,MATCH($F$36,$B$7:$B$18,0)),"")</f>
        <v/>
      </c>
      <c r="E45" s="32">
        <f>IF(OR(C45="",D45=""),"",D45-C45)</f>
        <v/>
      </c>
      <c r="F45" s="27">
        <f>IF(OR(C45="",D45="",C45=0),"",D45/C45-1)</f>
        <v/>
      </c>
    </row>
    <row r="46">
      <c r="B46" s="24" t="inlineStr">
        <is>
          <t>Reintegros a pacientes ($)</t>
        </is>
      </c>
      <c r="C46" s="31">
        <f>IFERROR(INDEX($H$7:$H$18,MATCH($C$36,$B$7:$B$18,0)),"")</f>
        <v/>
      </c>
      <c r="D46" s="31">
        <f>IFERROR(INDEX($H$7:$H$18,MATCH($F$36,$B$7:$B$18,0)),"")</f>
        <v/>
      </c>
      <c r="E46" s="32">
        <f>IF(OR(C46="",D46=""),"",D46-C46)</f>
        <v/>
      </c>
      <c r="F46" s="27">
        <f>IF(OR(C46="",D46="",C46=0),"",D46/C46-1)</f>
        <v/>
      </c>
    </row>
    <row r="47">
      <c r="B47" s="24" t="inlineStr">
        <is>
          <t>Cobros netos ($)</t>
        </is>
      </c>
      <c r="C47" s="31">
        <f>IFERROR(INDEX($G$22:$G$33,MATCH($C$36,$B$7:$B$18,0)),"")</f>
        <v/>
      </c>
      <c r="D47" s="31">
        <f>IFERROR(INDEX($G$22:$G$33,MATCH($F$36,$B$7:$B$18,0)),"")</f>
        <v/>
      </c>
      <c r="E47" s="32">
        <f>IF(OR(C47="",D47=""),"",D47-C47)</f>
        <v/>
      </c>
      <c r="F47" s="27">
        <f>IF(OR(C47="",D47="",C47=0),"",D47/C47-1)</f>
        <v/>
      </c>
    </row>
    <row r="48">
      <c r="B48" s="24" t="inlineStr">
        <is>
          <t>Egresos registrados ($)</t>
        </is>
      </c>
      <c r="C48" s="31">
        <f>IFERROR(INDEX($I$7:$I$18,MATCH($C$36,$B$7:$B$18,0)),"")</f>
        <v/>
      </c>
      <c r="D48" s="31">
        <f>IFERROR(INDEX($I$7:$I$18,MATCH($F$36,$B$7:$B$18,0)),"")</f>
        <v/>
      </c>
      <c r="E48" s="32">
        <f>IF(OR(C48="",D48=""),"",D48-C48)</f>
        <v/>
      </c>
      <c r="F48" s="27">
        <f>IF(OR(C48="",D48="",C48=0),"",D48/C48-1)</f>
        <v/>
      </c>
    </row>
    <row r="49">
      <c r="B49" s="24" t="inlineStr">
        <is>
          <t>Movimiento neto de caja ($)</t>
        </is>
      </c>
      <c r="C49" s="31">
        <f>IFERROR(INDEX($H$22:$H$33,MATCH($C$36,$B$7:$B$18,0)),"")</f>
        <v/>
      </c>
      <c r="D49" s="31">
        <f>IFERROR(INDEX($H$22:$H$33,MATCH($F$36,$B$7:$B$18,0)),"")</f>
        <v/>
      </c>
      <c r="E49" s="32">
        <f>IF(OR(C49="",D49=""),"",D49-C49)</f>
        <v/>
      </c>
      <c r="F49" s="27">
        <f>IF(OR(C49="",D49="",C49=0),"",D49/C49-1)</f>
        <v/>
      </c>
    </row>
    <row r="50">
      <c r="B50" s="24" t="inlineStr">
        <is>
          <t>Cobros netos por turno atendido ($)</t>
        </is>
      </c>
      <c r="C50" s="31">
        <f>IFERROR(INDEX($I$22:$I$33,MATCH($C$36,$B$7:$B$18,0)),"")</f>
        <v/>
      </c>
      <c r="D50" s="31">
        <f>IFERROR(INDEX($I$22:$I$33,MATCH($F$36,$B$7:$B$18,0)),"")</f>
        <v/>
      </c>
      <c r="E50" s="32">
        <f>IF(OR(C50="",D50=""),"",D50-C50)</f>
        <v/>
      </c>
      <c r="F50" s="27">
        <f>IF(OR(C50="",D50="",C50=0),"",D50/C50-1)</f>
        <v/>
      </c>
    </row>
    <row r="51">
      <c r="B51" s="24" t="inlineStr">
        <is>
          <t>Producción por turno atendido ($)</t>
        </is>
      </c>
      <c r="C51" s="31">
        <f>IFERROR(INDEX($J$22:$J$33,MATCH($C$36,$B$7:$B$18,0)),"")</f>
        <v/>
      </c>
      <c r="D51" s="31">
        <f>IFERROR(INDEX($J$22:$J$33,MATCH($F$36,$B$7:$B$18,0)),"")</f>
        <v/>
      </c>
      <c r="E51" s="32">
        <f>IF(OR(C51="",D51=""),"",D51-C51)</f>
        <v/>
      </c>
      <c r="F51" s="27">
        <f>IF(OR(C51="",D51="",C51=0),"",D51/C51-1)</f>
        <v/>
      </c>
    </row>
    <row r="52">
      <c r="B52" s="24" t="inlineStr">
        <is>
          <t>Presupuestos emitidos</t>
        </is>
      </c>
      <c r="C52" s="25">
        <f>IFERROR(INDEX($K$7:$K$18,MATCH($C$36,$B$7:$B$18,0)),"")</f>
        <v/>
      </c>
      <c r="D52" s="25">
        <f>IFERROR(INDEX($K$7:$K$18,MATCH($F$36,$B$7:$B$18,0)),"")</f>
        <v/>
      </c>
      <c r="E52" s="26">
        <f>IF(OR(C52="",D52=""),"",D52-C52)</f>
        <v/>
      </c>
      <c r="F52" s="27">
        <f>IF(OR(C52="",D52="",C52=0),"",D52/C52-1)</f>
        <v/>
      </c>
    </row>
    <row r="53">
      <c r="B53" s="24" t="inlineStr">
        <is>
          <t>Aprobados dentro de los 30 días</t>
        </is>
      </c>
      <c r="C53" s="25">
        <f>IFERROR(INDEX($L$7:$L$18,MATCH($C$36,$B$7:$B$18,0)),"")</f>
        <v/>
      </c>
      <c r="D53" s="25">
        <f>IFERROR(INDEX($L$7:$L$18,MATCH($F$36,$B$7:$B$18,0)),"")</f>
        <v/>
      </c>
      <c r="E53" s="26">
        <f>IF(OR(C53="",D53=""),"",D53-C53)</f>
        <v/>
      </c>
      <c r="F53" s="27">
        <f>IF(OR(C53="",D53="",C53=0),"",D53/C53-1)</f>
        <v/>
      </c>
    </row>
    <row r="54">
      <c r="B54" s="24" t="inlineStr">
        <is>
          <t>Conversión de presupuestos (cohorte)</t>
        </is>
      </c>
      <c r="C54" s="28">
        <f>IFERROR(INDEX($L$22:$L$33,MATCH($C$36,$B$7:$B$18,0)),"")</f>
        <v/>
      </c>
      <c r="D54" s="28">
        <f>IFERROR(INDEX($L$22:$L$33,MATCH($F$36,$B$7:$B$18,0)),"")</f>
        <v/>
      </c>
      <c r="E54" s="29">
        <f>IF(OR(C54="",D54=""),"",(D54-C54)*100)</f>
        <v/>
      </c>
      <c r="F54" s="30" t="inlineStr"/>
    </row>
    <row r="55" ht="32" customHeight="1">
      <c r="B55" s="33" t="inlineStr">
        <is>
          <t>En los porcentajes, la diferencia está en puntos porcentuales (pp) y no se calcula la variación %. Un indicador de un mes solo se compara si el mes tiene todos sus datos cargados.</t>
        </is>
      </c>
    </row>
    <row r="57" ht="22" customHeight="1">
      <c r="B57" s="12" t="inlineStr">
        <is>
          <t>4. Evolución (los gráficos se actualizan solos)</t>
        </is>
      </c>
      <c r="C57" s="13" t="n"/>
      <c r="D57" s="13" t="n"/>
      <c r="E57" s="13" t="n"/>
      <c r="F57" s="13" t="n"/>
      <c r="G57" s="13" t="n"/>
      <c r="H57" s="13" t="n"/>
      <c r="I57" s="13" t="n"/>
      <c r="J57" s="13" t="n"/>
      <c r="K57" s="13" t="n"/>
      <c r="L57" s="13" t="n"/>
      <c r="M57" s="13" t="n"/>
      <c r="N57" s="13" t="n"/>
      <c r="O57" s="13" t="n"/>
    </row>
  </sheetData>
  <mergeCells count="2">
    <mergeCell ref="B55:F55"/>
    <mergeCell ref="B2:O2"/>
  </mergeCells>
  <conditionalFormatting sqref="B22:N33">
    <cfRule type="expression" priority="1" dxfId="0">
      <formula>ISNA(B22)</formula>
    </cfRule>
  </conditionalFormatting>
  <conditionalFormatting sqref="C22:C33">
    <cfRule type="expression" priority="2" dxfId="1">
      <formula>AND(ISNUMBER(C22),C22&lt;&gt;0)</formula>
    </cfRule>
  </conditionalFormatting>
  <dataValidations count="1">
    <dataValidation sqref="C36 F36" showDropDown="0" showInputMessage="0" showErrorMessage="0" allowBlank="1" errorTitle="Mes no válido" error="Elegí un mes de la lista (los de la columna «Mes» del bloque 1)." type="list">
      <formula1>=$B$7:$B$18</formula1>
    </dataValidation>
  </dataValidations>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tabColor rgb="0011A36D"/>
    <outlinePr summaryBelow="1" summaryRight="1"/>
    <pageSetUpPr fitToPage="1"/>
  </sheetPr>
  <dimension ref="B1:L24"/>
  <sheetViews>
    <sheetView showGridLines="0" workbookViewId="0">
      <selection activeCell="A1" sqref="A1"/>
    </sheetView>
  </sheetViews>
  <sheetFormatPr baseColWidth="8" defaultRowHeight="15"/>
  <cols>
    <col width="2" customWidth="1" min="1" max="1"/>
    <col width="30"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s>
  <sheetData>
    <row r="1">
      <c r="B1" s="6" t="inlineStr">
        <is>
          <t>Por profesional — un mes (EJEMPLO)</t>
        </is>
      </c>
    </row>
    <row r="2" ht="52" customHeight="1">
      <c r="B2" s="7" t="inlineStr">
        <is>
          <t>Una tabla para UN mes: copiá la hoja para cada mes. Los tres conceptos de dinero son distintos y no tienen por qué coincidir: (1) producción valorizada = lo que se realizó, se haya cobrado o no; (2) cobrado asociado a sus turnos = pagos vinculados a los turnos del profesional; (3) cobros netos del mes = todo lo cobrado en el mes por fecha de cobro.</t>
        </is>
      </c>
    </row>
    <row r="3">
      <c r="B3" s="34" t="inlineStr">
        <is>
          <t>Datos ficticios, coherentes con «Mes 2» de la hoja «Ejemplo».</t>
        </is>
      </c>
    </row>
    <row r="5">
      <c r="B5" s="22" t="inlineStr">
        <is>
          <t>Mes:</t>
        </is>
      </c>
      <c r="C5" s="23" t="inlineStr">
        <is>
          <t>Mes 2</t>
        </is>
      </c>
    </row>
    <row r="7" ht="22" customHeight="1">
      <c r="B7" s="12" t="inlineStr">
        <is>
          <t>Datos por profesional (celdas amarillas) e indicadores</t>
        </is>
      </c>
      <c r="C7" s="13" t="n"/>
      <c r="D7" s="13" t="n"/>
      <c r="E7" s="13" t="n"/>
      <c r="F7" s="13" t="n"/>
      <c r="G7" s="13" t="n"/>
      <c r="H7" s="13" t="n"/>
      <c r="I7" s="13" t="n"/>
      <c r="J7" s="13" t="n"/>
      <c r="K7" s="13" t="n"/>
    </row>
    <row r="8" ht="62" customHeight="1">
      <c r="B8" s="8" t="inlineStr">
        <is>
          <t>Profesional</t>
        </is>
      </c>
      <c r="C8" s="8" t="inlineStr">
        <is>
          <t>Turnos no cancelados</t>
        </is>
      </c>
      <c r="D8" s="8" t="inlineStr">
        <is>
          <t>Atendidos</t>
        </is>
      </c>
      <c r="E8" s="8" t="inlineStr">
        <is>
          <t>Ausentes</t>
        </is>
      </c>
      <c r="F8" s="8" t="inlineStr">
        <is>
          <t>Cobrado asociado a sus turnos ($)</t>
        </is>
      </c>
      <c r="G8" s="8" t="inlineStr">
        <is>
          <t>Producción valorizada ($)
(opcional)</t>
        </is>
      </c>
      <c r="H8" s="8" t="inlineStr">
        <is>
          <t>Sin estado final
(tiene que dar 0)</t>
        </is>
      </c>
      <c r="I8" s="8" t="inlineStr">
        <is>
          <t>Asistencia</t>
        </is>
      </c>
      <c r="J8" s="8" t="inlineStr">
        <is>
          <t>Ausentismo</t>
        </is>
      </c>
      <c r="K8" s="8" t="inlineStr">
        <is>
          <t>Cobrado por turno atendido ($)</t>
        </is>
      </c>
      <c r="L8" s="8" t="inlineStr">
        <is>
          <t>Producción por turno atendido ($)</t>
        </is>
      </c>
    </row>
    <row r="9">
      <c r="B9" s="14" t="inlineStr">
        <is>
          <t>Dra. A (ficticia)</t>
        </is>
      </c>
      <c r="C9" s="15" t="n">
        <v>82</v>
      </c>
      <c r="D9" s="15" t="n">
        <v>66</v>
      </c>
      <c r="E9" s="15" t="n">
        <v>16</v>
      </c>
      <c r="F9" s="16" t="n">
        <v>2150000</v>
      </c>
      <c r="G9" s="16" t="n">
        <v>2300000</v>
      </c>
      <c r="H9" s="18">
        <f>IF(COUNT(C9:E9)&lt;3,NA(),C9-D9-E9)</f>
        <v/>
      </c>
      <c r="I9" s="19">
        <f>IF(COUNT(C9:E9)&lt;3,NA(),IF(C9&lt;=0,NA(),D9/C9))</f>
        <v/>
      </c>
      <c r="J9" s="19">
        <f>IF(COUNT(C9:E9)&lt;3,NA(),IF(C9&lt;=0,NA(),E9/C9))</f>
        <v/>
      </c>
      <c r="K9" s="20">
        <f>IF(OR(COUNT(F9)&lt;1,COUNT(D9)&lt;1),NA(),IF(D9&lt;=0,NA(),F9/D9))</f>
        <v/>
      </c>
      <c r="L9" s="20">
        <f>IF(OR(COUNT(G9)&lt;1,COUNT(D9)&lt;1),NA(),IF(D9&lt;=0,NA(),G9/D9))</f>
        <v/>
      </c>
    </row>
    <row r="10">
      <c r="B10" s="14" t="inlineStr">
        <is>
          <t>Dr. B (ficticio)</t>
        </is>
      </c>
      <c r="C10" s="15" t="n">
        <v>70</v>
      </c>
      <c r="D10" s="15" t="n">
        <v>57</v>
      </c>
      <c r="E10" s="15" t="n">
        <v>13</v>
      </c>
      <c r="F10" s="16" t="n">
        <v>1720000</v>
      </c>
      <c r="G10" s="16" t="n">
        <v>1900000</v>
      </c>
      <c r="H10" s="18">
        <f>IF(COUNT(C10:E10)&lt;3,NA(),C10-D10-E10)</f>
        <v/>
      </c>
      <c r="I10" s="19">
        <f>IF(COUNT(C10:E10)&lt;3,NA(),IF(C10&lt;=0,NA(),D10/C10))</f>
        <v/>
      </c>
      <c r="J10" s="19">
        <f>IF(COUNT(C10:E10)&lt;3,NA(),IF(C10&lt;=0,NA(),E10/C10))</f>
        <v/>
      </c>
      <c r="K10" s="20">
        <f>IF(OR(COUNT(F10)&lt;1,COUNT(D10)&lt;1),NA(),IF(D10&lt;=0,NA(),F10/D10))</f>
        <v/>
      </c>
      <c r="L10" s="20">
        <f>IF(OR(COUNT(G10)&lt;1,COUNT(D10)&lt;1),NA(),IF(D10&lt;=0,NA(),G10/D10))</f>
        <v/>
      </c>
    </row>
    <row r="11">
      <c r="B11" s="14" t="inlineStr">
        <is>
          <t>Dra. C (ficticia)</t>
        </is>
      </c>
      <c r="C11" s="15" t="n">
        <v>44</v>
      </c>
      <c r="D11" s="15" t="n">
        <v>35</v>
      </c>
      <c r="E11" s="15" t="n">
        <v>9</v>
      </c>
      <c r="F11" s="16" t="n">
        <v>950000</v>
      </c>
      <c r="G11" s="16" t="n">
        <v>1050000</v>
      </c>
      <c r="H11" s="18">
        <f>IF(COUNT(C11:E11)&lt;3,NA(),C11-D11-E11)</f>
        <v/>
      </c>
      <c r="I11" s="19">
        <f>IF(COUNT(C11:E11)&lt;3,NA(),IF(C11&lt;=0,NA(),D11/C11))</f>
        <v/>
      </c>
      <c r="J11" s="19">
        <f>IF(COUNT(C11:E11)&lt;3,NA(),IF(C11&lt;=0,NA(),E11/C11))</f>
        <v/>
      </c>
      <c r="K11" s="20">
        <f>IF(OR(COUNT(F11)&lt;1,COUNT(D11)&lt;1),NA(),IF(D11&lt;=0,NA(),F11/D11))</f>
        <v/>
      </c>
      <c r="L11" s="20">
        <f>IF(OR(COUNT(G11)&lt;1,COUNT(D11)&lt;1),NA(),IF(D11&lt;=0,NA(),G11/D11))</f>
        <v/>
      </c>
    </row>
    <row r="12">
      <c r="B12" s="14" t="n"/>
      <c r="C12" s="15" t="n"/>
      <c r="D12" s="15" t="n"/>
      <c r="E12" s="15" t="n"/>
      <c r="F12" s="16" t="n"/>
      <c r="G12" s="16" t="n"/>
      <c r="H12" s="18">
        <f>IF(COUNT(C12:E12)&lt;3,NA(),C12-D12-E12)</f>
        <v/>
      </c>
      <c r="I12" s="19">
        <f>IF(COUNT(C12:E12)&lt;3,NA(),IF(C12&lt;=0,NA(),D12/C12))</f>
        <v/>
      </c>
      <c r="J12" s="19">
        <f>IF(COUNT(C12:E12)&lt;3,NA(),IF(C12&lt;=0,NA(),E12/C12))</f>
        <v/>
      </c>
      <c r="K12" s="20">
        <f>IF(OR(COUNT(F12)&lt;1,COUNT(D12)&lt;1),NA(),IF(D12&lt;=0,NA(),F12/D12))</f>
        <v/>
      </c>
      <c r="L12" s="20">
        <f>IF(OR(COUNT(G12)&lt;1,COUNT(D12)&lt;1),NA(),IF(D12&lt;=0,NA(),G12/D12))</f>
        <v/>
      </c>
    </row>
    <row r="13">
      <c r="B13" s="14" t="n"/>
      <c r="C13" s="15" t="n"/>
      <c r="D13" s="15" t="n"/>
      <c r="E13" s="15" t="n"/>
      <c r="F13" s="16" t="n"/>
      <c r="G13" s="16" t="n"/>
      <c r="H13" s="18">
        <f>IF(COUNT(C13:E13)&lt;3,NA(),C13-D13-E13)</f>
        <v/>
      </c>
      <c r="I13" s="19">
        <f>IF(COUNT(C13:E13)&lt;3,NA(),IF(C13&lt;=0,NA(),D13/C13))</f>
        <v/>
      </c>
      <c r="J13" s="19">
        <f>IF(COUNT(C13:E13)&lt;3,NA(),IF(C13&lt;=0,NA(),E13/C13))</f>
        <v/>
      </c>
      <c r="K13" s="20">
        <f>IF(OR(COUNT(F13)&lt;1,COUNT(D13)&lt;1),NA(),IF(D13&lt;=0,NA(),F13/D13))</f>
        <v/>
      </c>
      <c r="L13" s="20">
        <f>IF(OR(COUNT(G13)&lt;1,COUNT(D13)&lt;1),NA(),IF(D13&lt;=0,NA(),G13/D13))</f>
        <v/>
      </c>
    </row>
    <row r="14">
      <c r="B14" s="14" t="n"/>
      <c r="C14" s="15" t="n"/>
      <c r="D14" s="15" t="n"/>
      <c r="E14" s="15" t="n"/>
      <c r="F14" s="16" t="n"/>
      <c r="G14" s="16" t="n"/>
      <c r="H14" s="18">
        <f>IF(COUNT(C14:E14)&lt;3,NA(),C14-D14-E14)</f>
        <v/>
      </c>
      <c r="I14" s="19">
        <f>IF(COUNT(C14:E14)&lt;3,NA(),IF(C14&lt;=0,NA(),D14/C14))</f>
        <v/>
      </c>
      <c r="J14" s="19">
        <f>IF(COUNT(C14:E14)&lt;3,NA(),IF(C14&lt;=0,NA(),E14/C14))</f>
        <v/>
      </c>
      <c r="K14" s="20">
        <f>IF(OR(COUNT(F14)&lt;1,COUNT(D14)&lt;1),NA(),IF(D14&lt;=0,NA(),F14/D14))</f>
        <v/>
      </c>
      <c r="L14" s="20">
        <f>IF(OR(COUNT(G14)&lt;1,COUNT(D14)&lt;1),NA(),IF(D14&lt;=0,NA(),G14/D14))</f>
        <v/>
      </c>
    </row>
    <row r="15">
      <c r="B15" s="14" t="n"/>
      <c r="C15" s="15" t="n"/>
      <c r="D15" s="15" t="n"/>
      <c r="E15" s="15" t="n"/>
      <c r="F15" s="16" t="n"/>
      <c r="G15" s="16" t="n"/>
      <c r="H15" s="18">
        <f>IF(COUNT(C15:E15)&lt;3,NA(),C15-D15-E15)</f>
        <v/>
      </c>
      <c r="I15" s="19">
        <f>IF(COUNT(C15:E15)&lt;3,NA(),IF(C15&lt;=0,NA(),D15/C15))</f>
        <v/>
      </c>
      <c r="J15" s="19">
        <f>IF(COUNT(C15:E15)&lt;3,NA(),IF(C15&lt;=0,NA(),E15/C15))</f>
        <v/>
      </c>
      <c r="K15" s="20">
        <f>IF(OR(COUNT(F15)&lt;1,COUNT(D15)&lt;1),NA(),IF(D15&lt;=0,NA(),F15/D15))</f>
        <v/>
      </c>
      <c r="L15" s="20">
        <f>IF(OR(COUNT(G15)&lt;1,COUNT(D15)&lt;1),NA(),IF(D15&lt;=0,NA(),G15/D15))</f>
        <v/>
      </c>
    </row>
    <row r="16">
      <c r="B16" s="14" t="n"/>
      <c r="C16" s="15" t="n"/>
      <c r="D16" s="15" t="n"/>
      <c r="E16" s="15" t="n"/>
      <c r="F16" s="16" t="n"/>
      <c r="G16" s="16" t="n"/>
      <c r="H16" s="18">
        <f>IF(COUNT(C16:E16)&lt;3,NA(),C16-D16-E16)</f>
        <v/>
      </c>
      <c r="I16" s="19">
        <f>IF(COUNT(C16:E16)&lt;3,NA(),IF(C16&lt;=0,NA(),D16/C16))</f>
        <v/>
      </c>
      <c r="J16" s="19">
        <f>IF(COUNT(C16:E16)&lt;3,NA(),IF(C16&lt;=0,NA(),E16/C16))</f>
        <v/>
      </c>
      <c r="K16" s="20">
        <f>IF(OR(COUNT(F16)&lt;1,COUNT(D16)&lt;1),NA(),IF(D16&lt;=0,NA(),F16/D16))</f>
        <v/>
      </c>
      <c r="L16" s="20">
        <f>IF(OR(COUNT(G16)&lt;1,COUNT(D16)&lt;1),NA(),IF(D16&lt;=0,NA(),G16/D16))</f>
        <v/>
      </c>
    </row>
    <row r="17">
      <c r="B17" s="35" t="inlineStr">
        <is>
          <t>Total de la clínica</t>
        </is>
      </c>
      <c r="C17" s="36">
        <f>IF(COUNT(C9:C16)=0,"",SUM(C9:C16))</f>
        <v/>
      </c>
      <c r="D17" s="36">
        <f>IF(COUNT(D9:D16)=0,"",SUM(D9:D16))</f>
        <v/>
      </c>
      <c r="E17" s="36">
        <f>IF(COUNT(E9:E16)=0,"",SUM(E9:E16))</f>
        <v/>
      </c>
      <c r="F17" s="37">
        <f>IF(COUNT(F9:F16)=0,"",SUM(F9:F16))</f>
        <v/>
      </c>
      <c r="G17" s="37">
        <f>IF(COUNT(G9:G16)=0,"",SUM(G9:G16))</f>
        <v/>
      </c>
      <c r="H17" s="36">
        <f>IF(COUNT(C17:E17)&lt;3,NA(),C17-D17-E17)</f>
        <v/>
      </c>
      <c r="I17" s="38">
        <f>IF(COUNT(C17:E17)&lt;3,NA(),IF(C17&lt;=0,NA(),D17/C17))</f>
        <v/>
      </c>
      <c r="J17" s="38">
        <f>IF(COUNT(C17:E17)&lt;3,NA(),IF(C17&lt;=0,NA(),E17/C17))</f>
        <v/>
      </c>
      <c r="K17" s="37">
        <f>IF(OR(COUNT(F17)&lt;1,COUNT(D17)&lt;1),NA(),IF(D17&lt;=0,NA(),F17/D17))</f>
        <v/>
      </c>
      <c r="L17" s="37">
        <f>IF(OR(COUNT(G17)&lt;1,COUNT(D17)&lt;1),NA(),IF(D17&lt;=0,NA(),G17/D17))</f>
        <v/>
      </c>
    </row>
    <row r="19" ht="22" customHeight="1">
      <c r="B19" s="12" t="inlineStr">
        <is>
          <t>Control: ¿por qué la suma por profesional no coincide con los cobros del mes?</t>
        </is>
      </c>
      <c r="C19" s="13" t="n"/>
      <c r="D19" s="13" t="n"/>
      <c r="E19" s="13" t="n"/>
      <c r="F19" s="13" t="n"/>
      <c r="G19" s="13" t="n"/>
      <c r="H19" s="13" t="n"/>
      <c r="I19" s="13" t="n"/>
      <c r="J19" s="13" t="n"/>
      <c r="K19" s="13" t="n"/>
    </row>
    <row r="20" ht="32" customHeight="1">
      <c r="B20" s="39" t="inlineStr">
        <is>
          <t>Cobros netos del mes (copialos de la hoja mensual)</t>
        </is>
      </c>
      <c r="C20" s="16" t="n">
        <v>5050000</v>
      </c>
    </row>
    <row r="21" ht="32" customHeight="1">
      <c r="B21" s="39" t="inlineStr">
        <is>
          <t>Suma del cobrado asociado a los turnos de cada profesional</t>
        </is>
      </c>
      <c r="C21" s="20">
        <f>IF(COUNT(F17)=0,"",F17)</f>
        <v/>
      </c>
    </row>
    <row r="22">
      <c r="B22" s="40" t="inlineStr">
        <is>
          <t>Diferencia</t>
        </is>
      </c>
      <c r="C22" s="41">
        <f>IF(OR(C20="",C21=""),"",C20-C21)</f>
        <v/>
      </c>
    </row>
    <row r="24" ht="58" customHeight="1">
      <c r="B24" s="33" t="inlineStr">
        <is>
          <t>La diferencia es normal. Los cobros del mes incluyen pagos de turnos de meses anteriores y cobros que no están vinculados a un turno (por ejemplo, saldos de deuda o presupuestos), y el cobrado asociado a cada profesional se atribuye por la fecha del turno, no por la fecha de cobro. Usá cada cifra para lo que mide y no las sumes como si fueran la misma.</t>
        </is>
      </c>
    </row>
  </sheetData>
  <mergeCells count="2">
    <mergeCell ref="B24:K24"/>
    <mergeCell ref="B2:K2"/>
  </mergeCells>
  <conditionalFormatting sqref="H9:L17">
    <cfRule type="expression" priority="1" dxfId="0">
      <formula>ISNA(H9)</formula>
    </cfRule>
  </conditionalFormatting>
  <pageMargins left="0.75" right="0.75" top="1" bottom="1" header="0.5" footer="0.5"/>
  <pageSetup orientation="landscape" fitToHeight="0" fitToWidth="1"/>
  <drawing xmlns:r="http://schemas.openxmlformats.org/officeDocument/2006/relationships" r:id="rId1"/>
</worksheet>
</file>

<file path=xl/worksheets/sheet6.xml><?xml version="1.0" encoding="utf-8"?>
<worksheet xmlns="http://schemas.openxmlformats.org/spreadsheetml/2006/main">
  <sheetPr>
    <tabColor rgb="00F59E0B"/>
    <outlinePr summaryBelow="1" summaryRight="1"/>
    <pageSetUpPr fitToPage="1"/>
  </sheetPr>
  <dimension ref="B1:L24"/>
  <sheetViews>
    <sheetView showGridLines="0" workbookViewId="0">
      <selection activeCell="A1" sqref="A1"/>
    </sheetView>
  </sheetViews>
  <sheetFormatPr baseColWidth="8" defaultRowHeight="15"/>
  <cols>
    <col width="2" customWidth="1" min="1" max="1"/>
    <col width="30"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s>
  <sheetData>
    <row r="1">
      <c r="B1" s="6" t="inlineStr">
        <is>
          <t>Por profesional — un mes</t>
        </is>
      </c>
    </row>
    <row r="2" ht="52" customHeight="1">
      <c r="B2" s="7" t="inlineStr">
        <is>
          <t>Una tabla para UN mes: copiá la hoja para cada mes. Los tres conceptos de dinero son distintos y no tienen por qué coincidir: (1) producción valorizada = lo que se realizó, se haya cobrado o no; (2) cobrado asociado a sus turnos = pagos vinculados a los turnos del profesional; (3) cobros netos del mes = todo lo cobrado en el mes por fecha de cobro.</t>
        </is>
      </c>
    </row>
    <row r="5">
      <c r="B5" s="22" t="inlineStr">
        <is>
          <t>Mes:</t>
        </is>
      </c>
      <c r="C5" s="23" t="n"/>
    </row>
    <row r="7" ht="22" customHeight="1">
      <c r="B7" s="12" t="inlineStr">
        <is>
          <t>Datos por profesional (celdas amarillas) e indicadores</t>
        </is>
      </c>
      <c r="C7" s="13" t="n"/>
      <c r="D7" s="13" t="n"/>
      <c r="E7" s="13" t="n"/>
      <c r="F7" s="13" t="n"/>
      <c r="G7" s="13" t="n"/>
      <c r="H7" s="13" t="n"/>
      <c r="I7" s="13" t="n"/>
      <c r="J7" s="13" t="n"/>
      <c r="K7" s="13" t="n"/>
    </row>
    <row r="8" ht="62" customHeight="1">
      <c r="B8" s="8" t="inlineStr">
        <is>
          <t>Profesional</t>
        </is>
      </c>
      <c r="C8" s="8" t="inlineStr">
        <is>
          <t>Turnos no cancelados</t>
        </is>
      </c>
      <c r="D8" s="8" t="inlineStr">
        <is>
          <t>Atendidos</t>
        </is>
      </c>
      <c r="E8" s="8" t="inlineStr">
        <is>
          <t>Ausentes</t>
        </is>
      </c>
      <c r="F8" s="8" t="inlineStr">
        <is>
          <t>Cobrado asociado a sus turnos ($)</t>
        </is>
      </c>
      <c r="G8" s="8" t="inlineStr">
        <is>
          <t>Producción valorizada ($)
(opcional)</t>
        </is>
      </c>
      <c r="H8" s="8" t="inlineStr">
        <is>
          <t>Sin estado final
(tiene que dar 0)</t>
        </is>
      </c>
      <c r="I8" s="8" t="inlineStr">
        <is>
          <t>Asistencia</t>
        </is>
      </c>
      <c r="J8" s="8" t="inlineStr">
        <is>
          <t>Ausentismo</t>
        </is>
      </c>
      <c r="K8" s="8" t="inlineStr">
        <is>
          <t>Cobrado por turno atendido ($)</t>
        </is>
      </c>
      <c r="L8" s="8" t="inlineStr">
        <is>
          <t>Producción por turno atendido ($)</t>
        </is>
      </c>
    </row>
    <row r="9">
      <c r="B9" s="14" t="n"/>
      <c r="C9" s="15" t="n"/>
      <c r="D9" s="15" t="n"/>
      <c r="E9" s="15" t="n"/>
      <c r="F9" s="16" t="n"/>
      <c r="G9" s="16" t="n"/>
      <c r="H9" s="18">
        <f>IF(COUNT(C9:E9)&lt;3,NA(),C9-D9-E9)</f>
        <v/>
      </c>
      <c r="I9" s="19">
        <f>IF(COUNT(C9:E9)&lt;3,NA(),IF(C9&lt;=0,NA(),D9/C9))</f>
        <v/>
      </c>
      <c r="J9" s="19">
        <f>IF(COUNT(C9:E9)&lt;3,NA(),IF(C9&lt;=0,NA(),E9/C9))</f>
        <v/>
      </c>
      <c r="K9" s="20">
        <f>IF(OR(COUNT(F9)&lt;1,COUNT(D9)&lt;1),NA(),IF(D9&lt;=0,NA(),F9/D9))</f>
        <v/>
      </c>
      <c r="L9" s="20">
        <f>IF(OR(COUNT(G9)&lt;1,COUNT(D9)&lt;1),NA(),IF(D9&lt;=0,NA(),G9/D9))</f>
        <v/>
      </c>
    </row>
    <row r="10">
      <c r="B10" s="14" t="n"/>
      <c r="C10" s="15" t="n"/>
      <c r="D10" s="15" t="n"/>
      <c r="E10" s="15" t="n"/>
      <c r="F10" s="16" t="n"/>
      <c r="G10" s="16" t="n"/>
      <c r="H10" s="18">
        <f>IF(COUNT(C10:E10)&lt;3,NA(),C10-D10-E10)</f>
        <v/>
      </c>
      <c r="I10" s="19">
        <f>IF(COUNT(C10:E10)&lt;3,NA(),IF(C10&lt;=0,NA(),D10/C10))</f>
        <v/>
      </c>
      <c r="J10" s="19">
        <f>IF(COUNT(C10:E10)&lt;3,NA(),IF(C10&lt;=0,NA(),E10/C10))</f>
        <v/>
      </c>
      <c r="K10" s="20">
        <f>IF(OR(COUNT(F10)&lt;1,COUNT(D10)&lt;1),NA(),IF(D10&lt;=0,NA(),F10/D10))</f>
        <v/>
      </c>
      <c r="L10" s="20">
        <f>IF(OR(COUNT(G10)&lt;1,COUNT(D10)&lt;1),NA(),IF(D10&lt;=0,NA(),G10/D10))</f>
        <v/>
      </c>
    </row>
    <row r="11">
      <c r="B11" s="14" t="n"/>
      <c r="C11" s="15" t="n"/>
      <c r="D11" s="15" t="n"/>
      <c r="E11" s="15" t="n"/>
      <c r="F11" s="16" t="n"/>
      <c r="G11" s="16" t="n"/>
      <c r="H11" s="18">
        <f>IF(COUNT(C11:E11)&lt;3,NA(),C11-D11-E11)</f>
        <v/>
      </c>
      <c r="I11" s="19">
        <f>IF(COUNT(C11:E11)&lt;3,NA(),IF(C11&lt;=0,NA(),D11/C11))</f>
        <v/>
      </c>
      <c r="J11" s="19">
        <f>IF(COUNT(C11:E11)&lt;3,NA(),IF(C11&lt;=0,NA(),E11/C11))</f>
        <v/>
      </c>
      <c r="K11" s="20">
        <f>IF(OR(COUNT(F11)&lt;1,COUNT(D11)&lt;1),NA(),IF(D11&lt;=0,NA(),F11/D11))</f>
        <v/>
      </c>
      <c r="L11" s="20">
        <f>IF(OR(COUNT(G11)&lt;1,COUNT(D11)&lt;1),NA(),IF(D11&lt;=0,NA(),G11/D11))</f>
        <v/>
      </c>
    </row>
    <row r="12">
      <c r="B12" s="14" t="n"/>
      <c r="C12" s="15" t="n"/>
      <c r="D12" s="15" t="n"/>
      <c r="E12" s="15" t="n"/>
      <c r="F12" s="16" t="n"/>
      <c r="G12" s="16" t="n"/>
      <c r="H12" s="18">
        <f>IF(COUNT(C12:E12)&lt;3,NA(),C12-D12-E12)</f>
        <v/>
      </c>
      <c r="I12" s="19">
        <f>IF(COUNT(C12:E12)&lt;3,NA(),IF(C12&lt;=0,NA(),D12/C12))</f>
        <v/>
      </c>
      <c r="J12" s="19">
        <f>IF(COUNT(C12:E12)&lt;3,NA(),IF(C12&lt;=0,NA(),E12/C12))</f>
        <v/>
      </c>
      <c r="K12" s="20">
        <f>IF(OR(COUNT(F12)&lt;1,COUNT(D12)&lt;1),NA(),IF(D12&lt;=0,NA(),F12/D12))</f>
        <v/>
      </c>
      <c r="L12" s="20">
        <f>IF(OR(COUNT(G12)&lt;1,COUNT(D12)&lt;1),NA(),IF(D12&lt;=0,NA(),G12/D12))</f>
        <v/>
      </c>
    </row>
    <row r="13">
      <c r="B13" s="14" t="n"/>
      <c r="C13" s="15" t="n"/>
      <c r="D13" s="15" t="n"/>
      <c r="E13" s="15" t="n"/>
      <c r="F13" s="16" t="n"/>
      <c r="G13" s="16" t="n"/>
      <c r="H13" s="18">
        <f>IF(COUNT(C13:E13)&lt;3,NA(),C13-D13-E13)</f>
        <v/>
      </c>
      <c r="I13" s="19">
        <f>IF(COUNT(C13:E13)&lt;3,NA(),IF(C13&lt;=0,NA(),D13/C13))</f>
        <v/>
      </c>
      <c r="J13" s="19">
        <f>IF(COUNT(C13:E13)&lt;3,NA(),IF(C13&lt;=0,NA(),E13/C13))</f>
        <v/>
      </c>
      <c r="K13" s="20">
        <f>IF(OR(COUNT(F13)&lt;1,COUNT(D13)&lt;1),NA(),IF(D13&lt;=0,NA(),F13/D13))</f>
        <v/>
      </c>
      <c r="L13" s="20">
        <f>IF(OR(COUNT(G13)&lt;1,COUNT(D13)&lt;1),NA(),IF(D13&lt;=0,NA(),G13/D13))</f>
        <v/>
      </c>
    </row>
    <row r="14">
      <c r="B14" s="14" t="n"/>
      <c r="C14" s="15" t="n"/>
      <c r="D14" s="15" t="n"/>
      <c r="E14" s="15" t="n"/>
      <c r="F14" s="16" t="n"/>
      <c r="G14" s="16" t="n"/>
      <c r="H14" s="18">
        <f>IF(COUNT(C14:E14)&lt;3,NA(),C14-D14-E14)</f>
        <v/>
      </c>
      <c r="I14" s="19">
        <f>IF(COUNT(C14:E14)&lt;3,NA(),IF(C14&lt;=0,NA(),D14/C14))</f>
        <v/>
      </c>
      <c r="J14" s="19">
        <f>IF(COUNT(C14:E14)&lt;3,NA(),IF(C14&lt;=0,NA(),E14/C14))</f>
        <v/>
      </c>
      <c r="K14" s="20">
        <f>IF(OR(COUNT(F14)&lt;1,COUNT(D14)&lt;1),NA(),IF(D14&lt;=0,NA(),F14/D14))</f>
        <v/>
      </c>
      <c r="L14" s="20">
        <f>IF(OR(COUNT(G14)&lt;1,COUNT(D14)&lt;1),NA(),IF(D14&lt;=0,NA(),G14/D14))</f>
        <v/>
      </c>
    </row>
    <row r="15">
      <c r="B15" s="14" t="n"/>
      <c r="C15" s="15" t="n"/>
      <c r="D15" s="15" t="n"/>
      <c r="E15" s="15" t="n"/>
      <c r="F15" s="16" t="n"/>
      <c r="G15" s="16" t="n"/>
      <c r="H15" s="18">
        <f>IF(COUNT(C15:E15)&lt;3,NA(),C15-D15-E15)</f>
        <v/>
      </c>
      <c r="I15" s="19">
        <f>IF(COUNT(C15:E15)&lt;3,NA(),IF(C15&lt;=0,NA(),D15/C15))</f>
        <v/>
      </c>
      <c r="J15" s="19">
        <f>IF(COUNT(C15:E15)&lt;3,NA(),IF(C15&lt;=0,NA(),E15/C15))</f>
        <v/>
      </c>
      <c r="K15" s="20">
        <f>IF(OR(COUNT(F15)&lt;1,COUNT(D15)&lt;1),NA(),IF(D15&lt;=0,NA(),F15/D15))</f>
        <v/>
      </c>
      <c r="L15" s="20">
        <f>IF(OR(COUNT(G15)&lt;1,COUNT(D15)&lt;1),NA(),IF(D15&lt;=0,NA(),G15/D15))</f>
        <v/>
      </c>
    </row>
    <row r="16">
      <c r="B16" s="14" t="n"/>
      <c r="C16" s="15" t="n"/>
      <c r="D16" s="15" t="n"/>
      <c r="E16" s="15" t="n"/>
      <c r="F16" s="16" t="n"/>
      <c r="G16" s="16" t="n"/>
      <c r="H16" s="18">
        <f>IF(COUNT(C16:E16)&lt;3,NA(),C16-D16-E16)</f>
        <v/>
      </c>
      <c r="I16" s="19">
        <f>IF(COUNT(C16:E16)&lt;3,NA(),IF(C16&lt;=0,NA(),D16/C16))</f>
        <v/>
      </c>
      <c r="J16" s="19">
        <f>IF(COUNT(C16:E16)&lt;3,NA(),IF(C16&lt;=0,NA(),E16/C16))</f>
        <v/>
      </c>
      <c r="K16" s="20">
        <f>IF(OR(COUNT(F16)&lt;1,COUNT(D16)&lt;1),NA(),IF(D16&lt;=0,NA(),F16/D16))</f>
        <v/>
      </c>
      <c r="L16" s="20">
        <f>IF(OR(COUNT(G16)&lt;1,COUNT(D16)&lt;1),NA(),IF(D16&lt;=0,NA(),G16/D16))</f>
        <v/>
      </c>
    </row>
    <row r="17">
      <c r="B17" s="35" t="inlineStr">
        <is>
          <t>Total de la clínica</t>
        </is>
      </c>
      <c r="C17" s="36">
        <f>IF(COUNT(C9:C16)=0,"",SUM(C9:C16))</f>
        <v/>
      </c>
      <c r="D17" s="36">
        <f>IF(COUNT(D9:D16)=0,"",SUM(D9:D16))</f>
        <v/>
      </c>
      <c r="E17" s="36">
        <f>IF(COUNT(E9:E16)=0,"",SUM(E9:E16))</f>
        <v/>
      </c>
      <c r="F17" s="37">
        <f>IF(COUNT(F9:F16)=0,"",SUM(F9:F16))</f>
        <v/>
      </c>
      <c r="G17" s="37">
        <f>IF(COUNT(G9:G16)=0,"",SUM(G9:G16))</f>
        <v/>
      </c>
      <c r="H17" s="36">
        <f>IF(COUNT(C17:E17)&lt;3,NA(),C17-D17-E17)</f>
        <v/>
      </c>
      <c r="I17" s="38">
        <f>IF(COUNT(C17:E17)&lt;3,NA(),IF(C17&lt;=0,NA(),D17/C17))</f>
        <v/>
      </c>
      <c r="J17" s="38">
        <f>IF(COUNT(C17:E17)&lt;3,NA(),IF(C17&lt;=0,NA(),E17/C17))</f>
        <v/>
      </c>
      <c r="K17" s="37">
        <f>IF(OR(COUNT(F17)&lt;1,COUNT(D17)&lt;1),NA(),IF(D17&lt;=0,NA(),F17/D17))</f>
        <v/>
      </c>
      <c r="L17" s="37">
        <f>IF(OR(COUNT(G17)&lt;1,COUNT(D17)&lt;1),NA(),IF(D17&lt;=0,NA(),G17/D17))</f>
        <v/>
      </c>
    </row>
    <row r="19" ht="22" customHeight="1">
      <c r="B19" s="12" t="inlineStr">
        <is>
          <t>Control: ¿por qué la suma por profesional no coincide con los cobros del mes?</t>
        </is>
      </c>
      <c r="C19" s="13" t="n"/>
      <c r="D19" s="13" t="n"/>
      <c r="E19" s="13" t="n"/>
      <c r="F19" s="13" t="n"/>
      <c r="G19" s="13" t="n"/>
      <c r="H19" s="13" t="n"/>
      <c r="I19" s="13" t="n"/>
      <c r="J19" s="13" t="n"/>
      <c r="K19" s="13" t="n"/>
    </row>
    <row r="20" ht="32" customHeight="1">
      <c r="B20" s="39" t="inlineStr">
        <is>
          <t>Cobros netos del mes (copialos de la hoja mensual)</t>
        </is>
      </c>
      <c r="C20" s="16" t="n"/>
    </row>
    <row r="21" ht="32" customHeight="1">
      <c r="B21" s="39" t="inlineStr">
        <is>
          <t>Suma del cobrado asociado a los turnos de cada profesional</t>
        </is>
      </c>
      <c r="C21" s="20">
        <f>IF(COUNT(F17)=0,"",F17)</f>
        <v/>
      </c>
    </row>
    <row r="22">
      <c r="B22" s="40" t="inlineStr">
        <is>
          <t>Diferencia</t>
        </is>
      </c>
      <c r="C22" s="41">
        <f>IF(OR(C20="",C21=""),"",C20-C21)</f>
        <v/>
      </c>
    </row>
    <row r="24" ht="58" customHeight="1">
      <c r="B24" s="33" t="inlineStr">
        <is>
          <t>La diferencia es normal. Los cobros del mes incluyen pagos de turnos de meses anteriores y cobros que no están vinculados a un turno (por ejemplo, saldos de deuda o presupuestos), y el cobrado asociado a cada profesional se atribuye por la fecha del turno, no por la fecha de cobro. Usá cada cifra para lo que mide y no las sumes como si fueran la misma.</t>
        </is>
      </c>
    </row>
  </sheetData>
  <mergeCells count="2">
    <mergeCell ref="B24:K24"/>
    <mergeCell ref="B2:K2"/>
  </mergeCells>
  <conditionalFormatting sqref="H9:L17">
    <cfRule type="expression" priority="1" dxfId="0">
      <formula>ISNA(H9)</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2026-11-02T21:26:45Z</dcterms:created>
  <dcterms:modified xmlns:dcterms="http://purl.org/dc/terms/" xmlns:xsi="http://www.w3.org/2001/XMLSchema-instance" xsi:type="dcterms:W3CDTF">2026-11-02T21:26:45Z</dcterms:modified>
</cp:coreProperties>
</file>